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480" yWindow="210" windowWidth="15600" windowHeight="71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D193" i="1" l="1"/>
  <c r="CD194" i="1"/>
  <c r="CD195" i="1"/>
  <c r="AM192" i="1"/>
  <c r="AM193" i="1"/>
  <c r="AM194" i="1"/>
  <c r="AM195" i="1"/>
  <c r="B10" i="2"/>
  <c r="AO11" i="1" l="1"/>
  <c r="AO12" i="1"/>
  <c r="AO13" i="1"/>
  <c r="AO14" i="1"/>
  <c r="AO15" i="1"/>
  <c r="AO16" i="1"/>
  <c r="AO20" i="1"/>
  <c r="AO21" i="1"/>
  <c r="AO22" i="1"/>
  <c r="AO23" i="1"/>
  <c r="AO24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8" i="1"/>
  <c r="AO59" i="1"/>
  <c r="AO60" i="1"/>
  <c r="AO61" i="1"/>
  <c r="AO62" i="1"/>
  <c r="AO63" i="1"/>
  <c r="AO67" i="1"/>
  <c r="AO68" i="1"/>
  <c r="AO69" i="1"/>
  <c r="AO70" i="1"/>
  <c r="AO74" i="1"/>
  <c r="AO75" i="1"/>
  <c r="AO76" i="1"/>
  <c r="AO80" i="1"/>
  <c r="AO81" i="1"/>
  <c r="AO85" i="1"/>
  <c r="AO86" i="1"/>
  <c r="AO87" i="1"/>
  <c r="AO88" i="1"/>
  <c r="AO89" i="1"/>
  <c r="AO90" i="1"/>
  <c r="AO91" i="1"/>
  <c r="AO92" i="1"/>
  <c r="AO93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4" i="1"/>
  <c r="AO115" i="1"/>
  <c r="AO116" i="1"/>
  <c r="AO117" i="1"/>
  <c r="AO118" i="1"/>
  <c r="AO119" i="1"/>
  <c r="AO120" i="1"/>
  <c r="AO121" i="1"/>
  <c r="AO122" i="1"/>
  <c r="AO123" i="1"/>
  <c r="AO124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6" i="1"/>
  <c r="AO157" i="1"/>
  <c r="AO158" i="1"/>
  <c r="AO159" i="1"/>
  <c r="AO160" i="1"/>
  <c r="AO161" i="1"/>
  <c r="AO162" i="1"/>
  <c r="AO163" i="1"/>
  <c r="AO164" i="1"/>
  <c r="AO165" i="1"/>
  <c r="AO166" i="1"/>
  <c r="AO170" i="1"/>
  <c r="AO171" i="1"/>
  <c r="AO172" i="1"/>
  <c r="AO173" i="1"/>
  <c r="AO174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N11" i="1"/>
  <c r="AN12" i="1"/>
  <c r="AN13" i="1"/>
  <c r="AN14" i="1"/>
  <c r="AN15" i="1"/>
  <c r="AN16" i="1"/>
  <c r="AN20" i="1"/>
  <c r="AN21" i="1"/>
  <c r="AN22" i="1"/>
  <c r="AN23" i="1"/>
  <c r="AN24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8" i="1"/>
  <c r="AN59" i="1"/>
  <c r="AN60" i="1"/>
  <c r="AN61" i="1"/>
  <c r="AN62" i="1"/>
  <c r="AN63" i="1"/>
  <c r="AN67" i="1"/>
  <c r="AN68" i="1"/>
  <c r="AN69" i="1"/>
  <c r="AN70" i="1"/>
  <c r="AN74" i="1"/>
  <c r="AN75" i="1"/>
  <c r="AN76" i="1"/>
  <c r="AN80" i="1"/>
  <c r="AN81" i="1"/>
  <c r="AN85" i="1"/>
  <c r="AN86" i="1"/>
  <c r="AN87" i="1"/>
  <c r="AN88" i="1"/>
  <c r="AN89" i="1"/>
  <c r="AN90" i="1"/>
  <c r="AN91" i="1"/>
  <c r="AN92" i="1"/>
  <c r="AN93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4" i="1"/>
  <c r="AN115" i="1"/>
  <c r="AN116" i="1"/>
  <c r="AN117" i="1"/>
  <c r="AN118" i="1"/>
  <c r="AN119" i="1"/>
  <c r="AN120" i="1"/>
  <c r="AN121" i="1"/>
  <c r="AN122" i="1"/>
  <c r="AN123" i="1"/>
  <c r="AN124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6" i="1"/>
  <c r="AN157" i="1"/>
  <c r="AN158" i="1"/>
  <c r="AN159" i="1"/>
  <c r="AN160" i="1"/>
  <c r="AN161" i="1"/>
  <c r="AN162" i="1"/>
  <c r="AN163" i="1"/>
  <c r="AN164" i="1"/>
  <c r="AN165" i="1"/>
  <c r="AN166" i="1"/>
  <c r="AN170" i="1"/>
  <c r="AN171" i="1"/>
  <c r="AN172" i="1"/>
  <c r="AN173" i="1"/>
  <c r="AN174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M11" i="1"/>
  <c r="AM12" i="1"/>
  <c r="AM13" i="1"/>
  <c r="AM14" i="1"/>
  <c r="AM15" i="1"/>
  <c r="AM16" i="1"/>
  <c r="AM20" i="1"/>
  <c r="AM21" i="1"/>
  <c r="AM22" i="1"/>
  <c r="AM23" i="1"/>
  <c r="AM24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8" i="1"/>
  <c r="AM59" i="1"/>
  <c r="AM60" i="1"/>
  <c r="AM61" i="1"/>
  <c r="AM62" i="1"/>
  <c r="AM63" i="1"/>
  <c r="AM67" i="1"/>
  <c r="AM68" i="1"/>
  <c r="AM69" i="1"/>
  <c r="AM70" i="1"/>
  <c r="AM74" i="1"/>
  <c r="AM75" i="1"/>
  <c r="AM76" i="1"/>
  <c r="AM80" i="1"/>
  <c r="AM81" i="1"/>
  <c r="AM85" i="1"/>
  <c r="AM86" i="1"/>
  <c r="AM87" i="1"/>
  <c r="AM88" i="1"/>
  <c r="AM89" i="1"/>
  <c r="AM90" i="1"/>
  <c r="AM91" i="1"/>
  <c r="AM92" i="1"/>
  <c r="AM93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4" i="1"/>
  <c r="AM115" i="1"/>
  <c r="AM116" i="1"/>
  <c r="AM117" i="1"/>
  <c r="AM118" i="1"/>
  <c r="AM119" i="1"/>
  <c r="AM120" i="1"/>
  <c r="AM121" i="1"/>
  <c r="AM122" i="1"/>
  <c r="AM123" i="1"/>
  <c r="AM124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6" i="1"/>
  <c r="AM157" i="1"/>
  <c r="AM158" i="1"/>
  <c r="AM159" i="1"/>
  <c r="AM160" i="1"/>
  <c r="AM161" i="1"/>
  <c r="AM162" i="1"/>
  <c r="AM163" i="1"/>
  <c r="AM164" i="1"/>
  <c r="AM165" i="1"/>
  <c r="AM166" i="1"/>
  <c r="AM170" i="1"/>
  <c r="AM171" i="1"/>
  <c r="AM172" i="1"/>
  <c r="AM173" i="1"/>
  <c r="AM174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L11" i="1"/>
  <c r="AL12" i="1"/>
  <c r="AL13" i="1"/>
  <c r="AL14" i="1"/>
  <c r="AL15" i="1"/>
  <c r="AL16" i="1"/>
  <c r="AL20" i="1"/>
  <c r="AL21" i="1"/>
  <c r="AL22" i="1"/>
  <c r="AL23" i="1"/>
  <c r="AL24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8" i="1"/>
  <c r="AL59" i="1"/>
  <c r="AL60" i="1"/>
  <c r="AL61" i="1"/>
  <c r="AL62" i="1"/>
  <c r="AL63" i="1"/>
  <c r="AL67" i="1"/>
  <c r="AL68" i="1"/>
  <c r="AL69" i="1"/>
  <c r="AL70" i="1"/>
  <c r="AL74" i="1"/>
  <c r="AL75" i="1"/>
  <c r="AL76" i="1"/>
  <c r="AL80" i="1"/>
  <c r="AL81" i="1"/>
  <c r="AL85" i="1"/>
  <c r="AL86" i="1"/>
  <c r="AL87" i="1"/>
  <c r="AL88" i="1"/>
  <c r="AL89" i="1"/>
  <c r="AL90" i="1"/>
  <c r="AL91" i="1"/>
  <c r="AL92" i="1"/>
  <c r="AL93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4" i="1"/>
  <c r="AL115" i="1"/>
  <c r="AL116" i="1"/>
  <c r="AL117" i="1"/>
  <c r="AL118" i="1"/>
  <c r="AL119" i="1"/>
  <c r="AL120" i="1"/>
  <c r="AL121" i="1"/>
  <c r="AL122" i="1"/>
  <c r="AL123" i="1"/>
  <c r="AL124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6" i="1"/>
  <c r="AL157" i="1"/>
  <c r="AL158" i="1"/>
  <c r="AL159" i="1"/>
  <c r="AL160" i="1"/>
  <c r="AL161" i="1"/>
  <c r="AL162" i="1"/>
  <c r="AL163" i="1"/>
  <c r="AL164" i="1"/>
  <c r="AL165" i="1"/>
  <c r="AL166" i="1"/>
  <c r="AL170" i="1"/>
  <c r="AL171" i="1"/>
  <c r="AL172" i="1"/>
  <c r="AL173" i="1"/>
  <c r="AL174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O10" i="1"/>
  <c r="AN10" i="1"/>
  <c r="AM10" i="1"/>
  <c r="AL10" i="1"/>
  <c r="AK11" i="1"/>
  <c r="AK12" i="1"/>
  <c r="AK13" i="1"/>
  <c r="AK14" i="1"/>
  <c r="AK15" i="1"/>
  <c r="AK16" i="1"/>
  <c r="AK20" i="1"/>
  <c r="AK21" i="1"/>
  <c r="AK22" i="1"/>
  <c r="AK23" i="1"/>
  <c r="AK24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8" i="1"/>
  <c r="AK59" i="1"/>
  <c r="AK60" i="1"/>
  <c r="AK61" i="1"/>
  <c r="AK62" i="1"/>
  <c r="AK63" i="1"/>
  <c r="AK67" i="1"/>
  <c r="AK68" i="1"/>
  <c r="AK69" i="1"/>
  <c r="AK70" i="1"/>
  <c r="AK74" i="1"/>
  <c r="AK75" i="1"/>
  <c r="AK76" i="1"/>
  <c r="AK80" i="1"/>
  <c r="AK81" i="1"/>
  <c r="AK85" i="1"/>
  <c r="AK86" i="1"/>
  <c r="AK87" i="1"/>
  <c r="AK88" i="1"/>
  <c r="AK89" i="1"/>
  <c r="AK90" i="1"/>
  <c r="AK91" i="1"/>
  <c r="AK92" i="1"/>
  <c r="AK93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4" i="1"/>
  <c r="AK115" i="1"/>
  <c r="AK116" i="1"/>
  <c r="AK117" i="1"/>
  <c r="AK118" i="1"/>
  <c r="AK119" i="1"/>
  <c r="AK120" i="1"/>
  <c r="AK121" i="1"/>
  <c r="AK122" i="1"/>
  <c r="AK123" i="1"/>
  <c r="AK124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6" i="1"/>
  <c r="AK157" i="1"/>
  <c r="AK158" i="1"/>
  <c r="AK159" i="1"/>
  <c r="AK160" i="1"/>
  <c r="AK161" i="1"/>
  <c r="AK162" i="1"/>
  <c r="AK163" i="1"/>
  <c r="AK164" i="1"/>
  <c r="AK165" i="1"/>
  <c r="AK166" i="1"/>
  <c r="AK170" i="1"/>
  <c r="AK171" i="1"/>
  <c r="AK172" i="1"/>
  <c r="AK173" i="1"/>
  <c r="AK174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0" i="1"/>
  <c r="AJ11" i="1"/>
  <c r="AJ12" i="1"/>
  <c r="AJ13" i="1"/>
  <c r="AJ14" i="1"/>
  <c r="AJ15" i="1"/>
  <c r="AJ16" i="1"/>
  <c r="AJ20" i="1"/>
  <c r="AJ21" i="1"/>
  <c r="AJ22" i="1"/>
  <c r="AJ23" i="1"/>
  <c r="AJ24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8" i="1"/>
  <c r="AJ59" i="1"/>
  <c r="AJ60" i="1"/>
  <c r="AJ61" i="1"/>
  <c r="AJ62" i="1"/>
  <c r="AJ63" i="1"/>
  <c r="AJ67" i="1"/>
  <c r="AJ68" i="1"/>
  <c r="AJ69" i="1"/>
  <c r="AJ70" i="1"/>
  <c r="AJ74" i="1"/>
  <c r="AJ75" i="1"/>
  <c r="AJ76" i="1"/>
  <c r="AJ80" i="1"/>
  <c r="AJ81" i="1"/>
  <c r="AJ85" i="1"/>
  <c r="AJ86" i="1"/>
  <c r="AJ87" i="1"/>
  <c r="AJ88" i="1"/>
  <c r="AJ89" i="1"/>
  <c r="AJ90" i="1"/>
  <c r="AJ91" i="1"/>
  <c r="AJ92" i="1"/>
  <c r="AJ93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4" i="1"/>
  <c r="AJ115" i="1"/>
  <c r="AJ116" i="1"/>
  <c r="AJ117" i="1"/>
  <c r="AJ118" i="1"/>
  <c r="AJ119" i="1"/>
  <c r="AJ120" i="1"/>
  <c r="AJ121" i="1"/>
  <c r="AJ122" i="1"/>
  <c r="AJ123" i="1"/>
  <c r="AJ124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6" i="1"/>
  <c r="AJ157" i="1"/>
  <c r="AJ158" i="1"/>
  <c r="AJ159" i="1"/>
  <c r="AJ160" i="1"/>
  <c r="AJ161" i="1"/>
  <c r="AJ162" i="1"/>
  <c r="AJ163" i="1"/>
  <c r="AJ164" i="1"/>
  <c r="AJ165" i="1"/>
  <c r="AJ166" i="1"/>
  <c r="AJ170" i="1"/>
  <c r="AJ171" i="1"/>
  <c r="AJ172" i="1"/>
  <c r="AJ173" i="1"/>
  <c r="AJ174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0" i="1"/>
  <c r="AO6" i="1"/>
  <c r="AN6" i="1"/>
  <c r="AN202" i="1" s="1"/>
  <c r="AM6" i="1"/>
  <c r="AL6" i="1"/>
  <c r="AL202" i="1" s="1"/>
  <c r="AK6" i="1"/>
  <c r="AK202" i="1" s="1"/>
  <c r="AJ6" i="1"/>
  <c r="BQ14" i="1" l="1"/>
  <c r="BQ12" i="1"/>
  <c r="BQ13" i="1"/>
  <c r="BQ10" i="1"/>
  <c r="BQ11" i="1"/>
  <c r="AV193" i="1"/>
  <c r="AV189" i="1"/>
  <c r="AV181" i="1"/>
  <c r="AV170" i="1"/>
  <c r="AV159" i="1"/>
  <c r="AV148" i="1"/>
  <c r="AV140" i="1"/>
  <c r="AV132" i="1"/>
  <c r="AV128" i="1"/>
  <c r="AV117" i="1"/>
  <c r="AV106" i="1"/>
  <c r="AV98" i="1"/>
  <c r="AV87" i="1"/>
  <c r="AV70" i="1"/>
  <c r="AV59" i="1"/>
  <c r="AV48" i="1"/>
  <c r="AV40" i="1"/>
  <c r="AV32" i="1"/>
  <c r="AV14" i="1"/>
  <c r="AV185" i="1"/>
  <c r="AV174" i="1"/>
  <c r="AV163" i="1"/>
  <c r="AV152" i="1"/>
  <c r="AV144" i="1"/>
  <c r="AV136" i="1"/>
  <c r="AV121" i="1"/>
  <c r="AV110" i="1"/>
  <c r="AV102" i="1"/>
  <c r="AV91" i="1"/>
  <c r="AV80" i="1"/>
  <c r="AV63" i="1"/>
  <c r="AV52" i="1"/>
  <c r="AV44" i="1"/>
  <c r="AV36" i="1"/>
  <c r="AV28" i="1"/>
  <c r="AV21" i="1"/>
  <c r="AV195" i="1"/>
  <c r="AV191" i="1"/>
  <c r="AV187" i="1"/>
  <c r="AV183" i="1"/>
  <c r="AV179" i="1"/>
  <c r="AV172" i="1"/>
  <c r="AV165" i="1"/>
  <c r="AV161" i="1"/>
  <c r="AV157" i="1"/>
  <c r="AV150" i="1"/>
  <c r="AV146" i="1"/>
  <c r="AV142" i="1"/>
  <c r="AV138" i="1"/>
  <c r="AV134" i="1"/>
  <c r="AV130" i="1"/>
  <c r="AV123" i="1"/>
  <c r="AV119" i="1"/>
  <c r="AV115" i="1"/>
  <c r="AV108" i="1"/>
  <c r="AV104" i="1"/>
  <c r="AV100" i="1"/>
  <c r="AV93" i="1"/>
  <c r="AV89" i="1"/>
  <c r="AV85" i="1"/>
  <c r="AV75" i="1"/>
  <c r="AV68" i="1"/>
  <c r="AV61" i="1"/>
  <c r="AV54" i="1"/>
  <c r="AV50" i="1"/>
  <c r="AV46" i="1"/>
  <c r="AV42" i="1"/>
  <c r="AV38" i="1"/>
  <c r="AV34" i="1"/>
  <c r="AV30" i="1"/>
  <c r="AV23" i="1"/>
  <c r="AV16" i="1"/>
  <c r="AV12" i="1"/>
  <c r="AJ202" i="1"/>
  <c r="AV194" i="1"/>
  <c r="AV190" i="1"/>
  <c r="AV186" i="1"/>
  <c r="AV182" i="1"/>
  <c r="AV178" i="1"/>
  <c r="AV171" i="1"/>
  <c r="AV164" i="1"/>
  <c r="AV160" i="1"/>
  <c r="AV156" i="1"/>
  <c r="AV149" i="1"/>
  <c r="AV145" i="1"/>
  <c r="AV141" i="1"/>
  <c r="AV137" i="1"/>
  <c r="AV133" i="1"/>
  <c r="AV129" i="1"/>
  <c r="AV122" i="1"/>
  <c r="AV118" i="1"/>
  <c r="AV114" i="1"/>
  <c r="AV107" i="1"/>
  <c r="AV103" i="1"/>
  <c r="AV99" i="1"/>
  <c r="AV92" i="1"/>
  <c r="AV88" i="1"/>
  <c r="AV81" i="1"/>
  <c r="AV74" i="1"/>
  <c r="AV67" i="1"/>
  <c r="AV60" i="1"/>
  <c r="AV53" i="1"/>
  <c r="AV49" i="1"/>
  <c r="AV45" i="1"/>
  <c r="AV41" i="1"/>
  <c r="AV37" i="1"/>
  <c r="AV33" i="1"/>
  <c r="AV29" i="1"/>
  <c r="AV22" i="1"/>
  <c r="AV15" i="1"/>
  <c r="AV11" i="1"/>
  <c r="AV10" i="1"/>
  <c r="AV192" i="1"/>
  <c r="AV188" i="1"/>
  <c r="AV184" i="1"/>
  <c r="AV180" i="1"/>
  <c r="AV173" i="1"/>
  <c r="AV166" i="1"/>
  <c r="AV162" i="1"/>
  <c r="AV158" i="1"/>
  <c r="AV151" i="1"/>
  <c r="AV147" i="1"/>
  <c r="AV143" i="1"/>
  <c r="AV139" i="1"/>
  <c r="AV135" i="1"/>
  <c r="AV131" i="1"/>
  <c r="AV124" i="1"/>
  <c r="AV120" i="1"/>
  <c r="AV116" i="1"/>
  <c r="AV109" i="1"/>
  <c r="AV105" i="1"/>
  <c r="AV101" i="1"/>
  <c r="AV97" i="1"/>
  <c r="AV90" i="1"/>
  <c r="AV86" i="1"/>
  <c r="AV76" i="1"/>
  <c r="AV69" i="1"/>
  <c r="AV62" i="1"/>
  <c r="AV58" i="1"/>
  <c r="AV51" i="1"/>
  <c r="AV47" i="1"/>
  <c r="AV43" i="1"/>
  <c r="AV39" i="1"/>
  <c r="AV35" i="1"/>
  <c r="AV31" i="1"/>
  <c r="AV24" i="1"/>
  <c r="AV20" i="1"/>
  <c r="AV13" i="1"/>
  <c r="BE165" i="1"/>
  <c r="BE146" i="1"/>
  <c r="BE134" i="1"/>
  <c r="BE30" i="1"/>
  <c r="BI138" i="1"/>
  <c r="BE184" i="1"/>
  <c r="BE116" i="1"/>
  <c r="BE97" i="1"/>
  <c r="BM184" i="1"/>
  <c r="BE194" i="1"/>
  <c r="BE190" i="1"/>
  <c r="BE186" i="1"/>
  <c r="BE182" i="1"/>
  <c r="BE178" i="1"/>
  <c r="BE171" i="1"/>
  <c r="BE164" i="1"/>
  <c r="BE160" i="1"/>
  <c r="BE156" i="1"/>
  <c r="BE149" i="1"/>
  <c r="BE145" i="1"/>
  <c r="BE141" i="1"/>
  <c r="BE137" i="1"/>
  <c r="BE133" i="1"/>
  <c r="BE129" i="1"/>
  <c r="BE122" i="1"/>
  <c r="BE118" i="1"/>
  <c r="BE114" i="1"/>
  <c r="BE107" i="1"/>
  <c r="BE103" i="1"/>
  <c r="BE99" i="1"/>
  <c r="BE92" i="1"/>
  <c r="BE88" i="1"/>
  <c r="BE81" i="1"/>
  <c r="BE74" i="1"/>
  <c r="BE67" i="1"/>
  <c r="BE60" i="1"/>
  <c r="BE53" i="1"/>
  <c r="BE49" i="1"/>
  <c r="BE45" i="1"/>
  <c r="BI190" i="1"/>
  <c r="AK201" i="1"/>
  <c r="AK203" i="1" s="1"/>
  <c r="BA184" i="1"/>
  <c r="BA173" i="1"/>
  <c r="BA162" i="1"/>
  <c r="BA147" i="1"/>
  <c r="BA139" i="1"/>
  <c r="BA120" i="1"/>
  <c r="BA105" i="1"/>
  <c r="BA97" i="1"/>
  <c r="BA86" i="1"/>
  <c r="BA58" i="1"/>
  <c r="BE192" i="1"/>
  <c r="BE173" i="1"/>
  <c r="BE151" i="1"/>
  <c r="BE135" i="1"/>
  <c r="BE105" i="1"/>
  <c r="BE51" i="1"/>
  <c r="BE35" i="1"/>
  <c r="BI178" i="1"/>
  <c r="BI156" i="1"/>
  <c r="BI149" i="1"/>
  <c r="BI137" i="1"/>
  <c r="BI114" i="1"/>
  <c r="BI67" i="1"/>
  <c r="BI49" i="1"/>
  <c r="BM192" i="1"/>
  <c r="BM188" i="1"/>
  <c r="BM180" i="1"/>
  <c r="BM173" i="1"/>
  <c r="BM166" i="1"/>
  <c r="BM162" i="1"/>
  <c r="BM158" i="1"/>
  <c r="BM151" i="1"/>
  <c r="BM147" i="1"/>
  <c r="BM143" i="1"/>
  <c r="BM139" i="1"/>
  <c r="BM135" i="1"/>
  <c r="BM131" i="1"/>
  <c r="BM124" i="1"/>
  <c r="BM120" i="1"/>
  <c r="BM116" i="1"/>
  <c r="BM109" i="1"/>
  <c r="BM105" i="1"/>
  <c r="BM101" i="1"/>
  <c r="BM97" i="1"/>
  <c r="BM90" i="1"/>
  <c r="BM86" i="1"/>
  <c r="BM76" i="1"/>
  <c r="BM69" i="1"/>
  <c r="BM62" i="1"/>
  <c r="BM58" i="1"/>
  <c r="BM51" i="1"/>
  <c r="BM47" i="1"/>
  <c r="BM43" i="1"/>
  <c r="BM39" i="1"/>
  <c r="BM35" i="1"/>
  <c r="BM31" i="1"/>
  <c r="BM24" i="1"/>
  <c r="BM20" i="1"/>
  <c r="BM13" i="1"/>
  <c r="BA188" i="1"/>
  <c r="BA180" i="1"/>
  <c r="BA158" i="1"/>
  <c r="BA143" i="1"/>
  <c r="BA135" i="1"/>
  <c r="BA124" i="1"/>
  <c r="BA109" i="1"/>
  <c r="BA101" i="1"/>
  <c r="BA76" i="1"/>
  <c r="BA62" i="1"/>
  <c r="BA51" i="1"/>
  <c r="BA47" i="1"/>
  <c r="BA39" i="1"/>
  <c r="BA35" i="1"/>
  <c r="BA24" i="1"/>
  <c r="BA20" i="1"/>
  <c r="BA13" i="1"/>
  <c r="BM189" i="1"/>
  <c r="BE59" i="1"/>
  <c r="BE52" i="1"/>
  <c r="BE40" i="1"/>
  <c r="BE21" i="1"/>
  <c r="BE14" i="1"/>
  <c r="BI191" i="1"/>
  <c r="BI187" i="1"/>
  <c r="BI183" i="1"/>
  <c r="BI179" i="1"/>
  <c r="BI172" i="1"/>
  <c r="BI165" i="1"/>
  <c r="BI161" i="1"/>
  <c r="BI157" i="1"/>
  <c r="BI150" i="1"/>
  <c r="BI146" i="1"/>
  <c r="BI142" i="1"/>
  <c r="BI134" i="1"/>
  <c r="BI130" i="1"/>
  <c r="BI123" i="1"/>
  <c r="BI119" i="1"/>
  <c r="BI115" i="1"/>
  <c r="BI108" i="1"/>
  <c r="BI104" i="1"/>
  <c r="BI100" i="1"/>
  <c r="BI93" i="1"/>
  <c r="BI89" i="1"/>
  <c r="BI85" i="1"/>
  <c r="BI75" i="1"/>
  <c r="BI68" i="1"/>
  <c r="BI61" i="1"/>
  <c r="BI54" i="1"/>
  <c r="BI50" i="1"/>
  <c r="BI46" i="1"/>
  <c r="BI42" i="1"/>
  <c r="BI38" i="1"/>
  <c r="BI34" i="1"/>
  <c r="BI30" i="1"/>
  <c r="BI23" i="1"/>
  <c r="BI16" i="1"/>
  <c r="BI12" i="1"/>
  <c r="BM193" i="1"/>
  <c r="BM185" i="1"/>
  <c r="BM181" i="1"/>
  <c r="BM174" i="1"/>
  <c r="BM170" i="1"/>
  <c r="BM163" i="1"/>
  <c r="BM159" i="1"/>
  <c r="BM152" i="1"/>
  <c r="BM148" i="1"/>
  <c r="BM144" i="1"/>
  <c r="BM140" i="1"/>
  <c r="BM136" i="1"/>
  <c r="BM132" i="1"/>
  <c r="BM128" i="1"/>
  <c r="BM121" i="1"/>
  <c r="BM117" i="1"/>
  <c r="BM110" i="1"/>
  <c r="BM106" i="1"/>
  <c r="BM102" i="1"/>
  <c r="BM98" i="1"/>
  <c r="BM91" i="1"/>
  <c r="BM87" i="1"/>
  <c r="BM80" i="1"/>
  <c r="BM70" i="1"/>
  <c r="BM63" i="1"/>
  <c r="BM59" i="1"/>
  <c r="BM52" i="1"/>
  <c r="BM48" i="1"/>
  <c r="BM44" i="1"/>
  <c r="BM40" i="1"/>
  <c r="BM36" i="1"/>
  <c r="BM32" i="1"/>
  <c r="BM28" i="1"/>
  <c r="BM21" i="1"/>
  <c r="BM14" i="1"/>
  <c r="BQ130" i="1"/>
  <c r="BE41" i="1"/>
  <c r="BE37" i="1"/>
  <c r="BE33" i="1"/>
  <c r="BE29" i="1"/>
  <c r="BE22" i="1"/>
  <c r="BE15" i="1"/>
  <c r="BE11" i="1"/>
  <c r="BI188" i="1"/>
  <c r="BI184" i="1"/>
  <c r="BI180" i="1"/>
  <c r="BI173" i="1"/>
  <c r="BI166" i="1"/>
  <c r="BI162" i="1"/>
  <c r="BI158" i="1"/>
  <c r="BI151" i="1"/>
  <c r="BI147" i="1"/>
  <c r="BI143" i="1"/>
  <c r="BI139" i="1"/>
  <c r="BI135" i="1"/>
  <c r="BI131" i="1"/>
  <c r="BI124" i="1"/>
  <c r="BI120" i="1"/>
  <c r="BI116" i="1"/>
  <c r="BI109" i="1"/>
  <c r="BI105" i="1"/>
  <c r="BI101" i="1"/>
  <c r="BI97" i="1"/>
  <c r="BI90" i="1"/>
  <c r="BI86" i="1"/>
  <c r="BI76" i="1"/>
  <c r="BI69" i="1"/>
  <c r="BI62" i="1"/>
  <c r="BI58" i="1"/>
  <c r="BI51" i="1"/>
  <c r="BI47" i="1"/>
  <c r="BI43" i="1"/>
  <c r="BI39" i="1"/>
  <c r="BI35" i="1"/>
  <c r="BI31" i="1"/>
  <c r="BI24" i="1"/>
  <c r="BI20" i="1"/>
  <c r="BI13" i="1"/>
  <c r="BM194" i="1"/>
  <c r="BM190" i="1"/>
  <c r="BM186" i="1"/>
  <c r="BM182" i="1"/>
  <c r="BM178" i="1"/>
  <c r="BM171" i="1"/>
  <c r="BM164" i="1"/>
  <c r="BM160" i="1"/>
  <c r="BM156" i="1"/>
  <c r="BM149" i="1"/>
  <c r="BM145" i="1"/>
  <c r="BM141" i="1"/>
  <c r="BM137" i="1"/>
  <c r="BM133" i="1"/>
  <c r="BM129" i="1"/>
  <c r="BM122" i="1"/>
  <c r="BM118" i="1"/>
  <c r="BM114" i="1"/>
  <c r="BM107" i="1"/>
  <c r="BM103" i="1"/>
  <c r="BM99" i="1"/>
  <c r="BM92" i="1"/>
  <c r="BM88" i="1"/>
  <c r="BM81" i="1"/>
  <c r="BM74" i="1"/>
  <c r="BM67" i="1"/>
  <c r="BM60" i="1"/>
  <c r="BM53" i="1"/>
  <c r="BM49" i="1"/>
  <c r="BM45" i="1"/>
  <c r="BM41" i="1"/>
  <c r="BM37" i="1"/>
  <c r="BM33" i="1"/>
  <c r="BM29" i="1"/>
  <c r="BM22" i="1"/>
  <c r="BM15" i="1"/>
  <c r="BM11" i="1"/>
  <c r="AO202" i="1"/>
  <c r="BQ31" i="1"/>
  <c r="BQ69" i="1"/>
  <c r="BQ116" i="1"/>
  <c r="BQ151" i="1"/>
  <c r="BA192" i="1"/>
  <c r="BA151" i="1"/>
  <c r="BA116" i="1"/>
  <c r="BA69" i="1"/>
  <c r="BA31" i="1"/>
  <c r="AM201" i="1"/>
  <c r="BI10" i="1"/>
  <c r="BQ192" i="1"/>
  <c r="BQ162" i="1"/>
  <c r="BQ124" i="1"/>
  <c r="BQ105" i="1"/>
  <c r="BQ58" i="1"/>
  <c r="BQ20" i="1"/>
  <c r="BA63" i="1"/>
  <c r="BQ47" i="1"/>
  <c r="AJ201" i="1"/>
  <c r="BA195" i="1"/>
  <c r="BA187" i="1"/>
  <c r="BA179" i="1"/>
  <c r="BA165" i="1"/>
  <c r="BA157" i="1"/>
  <c r="BA146" i="1"/>
  <c r="BA138" i="1"/>
  <c r="BA130" i="1"/>
  <c r="BA119" i="1"/>
  <c r="BA108" i="1"/>
  <c r="BA100" i="1"/>
  <c r="BA89" i="1"/>
  <c r="BA75" i="1"/>
  <c r="BA61" i="1"/>
  <c r="BA50" i="1"/>
  <c r="BA42" i="1"/>
  <c r="BA34" i="1"/>
  <c r="BA23" i="1"/>
  <c r="BA12" i="1"/>
  <c r="BE193" i="1"/>
  <c r="BE185" i="1"/>
  <c r="BE174" i="1"/>
  <c r="BE163" i="1"/>
  <c r="BE152" i="1"/>
  <c r="BE144" i="1"/>
  <c r="BE136" i="1"/>
  <c r="BE128" i="1"/>
  <c r="BE117" i="1"/>
  <c r="BE106" i="1"/>
  <c r="BE98" i="1"/>
  <c r="BE87" i="1"/>
  <c r="BE70" i="1"/>
  <c r="BE48" i="1"/>
  <c r="BE32" i="1"/>
  <c r="BQ195" i="1"/>
  <c r="BQ187" i="1"/>
  <c r="BQ179" i="1"/>
  <c r="BQ165" i="1"/>
  <c r="BQ157" i="1"/>
  <c r="BQ146" i="1"/>
  <c r="BQ138" i="1"/>
  <c r="BQ119" i="1"/>
  <c r="BQ108" i="1"/>
  <c r="BQ100" i="1"/>
  <c r="BQ89" i="1"/>
  <c r="BQ75" i="1"/>
  <c r="BA189" i="1"/>
  <c r="BA121" i="1"/>
  <c r="BA44" i="1"/>
  <c r="BE195" i="1"/>
  <c r="BE161" i="1"/>
  <c r="BE130" i="1"/>
  <c r="BE93" i="1"/>
  <c r="BE42" i="1"/>
  <c r="BQ42" i="1"/>
  <c r="AM202" i="1"/>
  <c r="BI193" i="1"/>
  <c r="BI192" i="1"/>
  <c r="BI195" i="1"/>
  <c r="BA190" i="1"/>
  <c r="BA182" i="1"/>
  <c r="BA171" i="1"/>
  <c r="BA160" i="1"/>
  <c r="BA149" i="1"/>
  <c r="BA141" i="1"/>
  <c r="BA133" i="1"/>
  <c r="BA122" i="1"/>
  <c r="BA114" i="1"/>
  <c r="BA103" i="1"/>
  <c r="BA92" i="1"/>
  <c r="BA81" i="1"/>
  <c r="BA67" i="1"/>
  <c r="BA53" i="1"/>
  <c r="BA45" i="1"/>
  <c r="BA37" i="1"/>
  <c r="BA29" i="1"/>
  <c r="BA15" i="1"/>
  <c r="AO201" i="1"/>
  <c r="BE188" i="1"/>
  <c r="BE162" i="1"/>
  <c r="BE147" i="1"/>
  <c r="BE139" i="1"/>
  <c r="BE124" i="1"/>
  <c r="BE86" i="1"/>
  <c r="BE69" i="1"/>
  <c r="BE58" i="1"/>
  <c r="BE47" i="1"/>
  <c r="BE39" i="1"/>
  <c r="BE31" i="1"/>
  <c r="BE24" i="1"/>
  <c r="BE13" i="1"/>
  <c r="BI186" i="1"/>
  <c r="BI164" i="1"/>
  <c r="BI145" i="1"/>
  <c r="BI129" i="1"/>
  <c r="BI118" i="1"/>
  <c r="BI107" i="1"/>
  <c r="BI99" i="1"/>
  <c r="BI88" i="1"/>
  <c r="BI74" i="1"/>
  <c r="BI60" i="1"/>
  <c r="BI41" i="1"/>
  <c r="BI33" i="1"/>
  <c r="BI22" i="1"/>
  <c r="BI15" i="1"/>
  <c r="BQ190" i="1"/>
  <c r="BQ182" i="1"/>
  <c r="BQ171" i="1"/>
  <c r="BQ160" i="1"/>
  <c r="BQ149" i="1"/>
  <c r="BQ141" i="1"/>
  <c r="BQ133" i="1"/>
  <c r="BQ129" i="1"/>
  <c r="BQ118" i="1"/>
  <c r="BQ107" i="1"/>
  <c r="BQ99" i="1"/>
  <c r="BQ88" i="1"/>
  <c r="BQ74" i="1"/>
  <c r="BQ60" i="1"/>
  <c r="BQ49" i="1"/>
  <c r="BQ41" i="1"/>
  <c r="BQ15" i="1"/>
  <c r="BA193" i="1"/>
  <c r="BA185" i="1"/>
  <c r="BA181" i="1"/>
  <c r="BA174" i="1"/>
  <c r="BA163" i="1"/>
  <c r="BA152" i="1"/>
  <c r="BA144" i="1"/>
  <c r="BA140" i="1"/>
  <c r="BA102" i="1"/>
  <c r="BA52" i="1"/>
  <c r="BA14" i="1"/>
  <c r="BE191" i="1"/>
  <c r="BE179" i="1"/>
  <c r="BE150" i="1"/>
  <c r="BE138" i="1"/>
  <c r="BE115" i="1"/>
  <c r="BE100" i="1"/>
  <c r="BE85" i="1"/>
  <c r="BE46" i="1"/>
  <c r="BA132" i="1"/>
  <c r="BA110" i="1"/>
  <c r="BA36" i="1"/>
  <c r="BE187" i="1"/>
  <c r="BE172" i="1"/>
  <c r="BE119" i="1"/>
  <c r="BE104" i="1"/>
  <c r="BI194" i="1"/>
  <c r="BQ97" i="1"/>
  <c r="BA166" i="1"/>
  <c r="BA131" i="1"/>
  <c r="BA90" i="1"/>
  <c r="BA43" i="1"/>
  <c r="BQ184" i="1"/>
  <c r="BQ143" i="1"/>
  <c r="BQ86" i="1"/>
  <c r="BQ39" i="1"/>
  <c r="BA10" i="1"/>
  <c r="BA159" i="1"/>
  <c r="BA91" i="1"/>
  <c r="BQ173" i="1"/>
  <c r="BA191" i="1"/>
  <c r="BA183" i="1"/>
  <c r="BA172" i="1"/>
  <c r="BA161" i="1"/>
  <c r="BA150" i="1"/>
  <c r="BA142" i="1"/>
  <c r="BA134" i="1"/>
  <c r="BA123" i="1"/>
  <c r="BA115" i="1"/>
  <c r="BA104" i="1"/>
  <c r="BA93" i="1"/>
  <c r="BA85" i="1"/>
  <c r="BA68" i="1"/>
  <c r="BA54" i="1"/>
  <c r="BA46" i="1"/>
  <c r="BA38" i="1"/>
  <c r="BA30" i="1"/>
  <c r="BA16" i="1"/>
  <c r="AN201" i="1"/>
  <c r="AN203" i="1" s="1"/>
  <c r="BM10" i="1"/>
  <c r="BE189" i="1"/>
  <c r="BE181" i="1"/>
  <c r="BE170" i="1"/>
  <c r="BE159" i="1"/>
  <c r="BE148" i="1"/>
  <c r="BE140" i="1"/>
  <c r="BE132" i="1"/>
  <c r="BE121" i="1"/>
  <c r="BE110" i="1"/>
  <c r="BE102" i="1"/>
  <c r="BE91" i="1"/>
  <c r="BE80" i="1"/>
  <c r="BE63" i="1"/>
  <c r="BE44" i="1"/>
  <c r="BE36" i="1"/>
  <c r="BE28" i="1"/>
  <c r="BQ191" i="1"/>
  <c r="BQ183" i="1"/>
  <c r="BQ172" i="1"/>
  <c r="BQ161" i="1"/>
  <c r="BQ150" i="1"/>
  <c r="BQ142" i="1"/>
  <c r="BQ134" i="1"/>
  <c r="BQ123" i="1"/>
  <c r="BQ115" i="1"/>
  <c r="BQ104" i="1"/>
  <c r="BQ93" i="1"/>
  <c r="BQ85" i="1"/>
  <c r="BQ61" i="1"/>
  <c r="BQ23" i="1"/>
  <c r="BA28" i="1"/>
  <c r="BE183" i="1"/>
  <c r="BE143" i="1"/>
  <c r="BE108" i="1"/>
  <c r="BE68" i="1"/>
  <c r="BQ135" i="1"/>
  <c r="BA194" i="1"/>
  <c r="BA186" i="1"/>
  <c r="BA178" i="1"/>
  <c r="BA164" i="1"/>
  <c r="BA156" i="1"/>
  <c r="BA145" i="1"/>
  <c r="BA137" i="1"/>
  <c r="BA129" i="1"/>
  <c r="BA118" i="1"/>
  <c r="BA107" i="1"/>
  <c r="BA99" i="1"/>
  <c r="BA88" i="1"/>
  <c r="BA74" i="1"/>
  <c r="BA60" i="1"/>
  <c r="BA49" i="1"/>
  <c r="BA41" i="1"/>
  <c r="BA33" i="1"/>
  <c r="BA22" i="1"/>
  <c r="BA11" i="1"/>
  <c r="BE180" i="1"/>
  <c r="BE166" i="1"/>
  <c r="BE158" i="1"/>
  <c r="BE131" i="1"/>
  <c r="BE120" i="1"/>
  <c r="BE109" i="1"/>
  <c r="BE101" i="1"/>
  <c r="BE90" i="1"/>
  <c r="BE76" i="1"/>
  <c r="BE62" i="1"/>
  <c r="BE43" i="1"/>
  <c r="BE20" i="1"/>
  <c r="BI182" i="1"/>
  <c r="BI171" i="1"/>
  <c r="BI160" i="1"/>
  <c r="BI141" i="1"/>
  <c r="BI133" i="1"/>
  <c r="BI122" i="1"/>
  <c r="BI103" i="1"/>
  <c r="BI92" i="1"/>
  <c r="BI81" i="1"/>
  <c r="BI53" i="1"/>
  <c r="BI45" i="1"/>
  <c r="BI37" i="1"/>
  <c r="BI29" i="1"/>
  <c r="BI11" i="1"/>
  <c r="BQ194" i="1"/>
  <c r="BQ186" i="1"/>
  <c r="BQ178" i="1"/>
  <c r="BQ164" i="1"/>
  <c r="BQ156" i="1"/>
  <c r="BQ145" i="1"/>
  <c r="BQ137" i="1"/>
  <c r="BQ122" i="1"/>
  <c r="BQ114" i="1"/>
  <c r="BQ103" i="1"/>
  <c r="BQ92" i="1"/>
  <c r="BQ81" i="1"/>
  <c r="BQ67" i="1"/>
  <c r="BQ53" i="1"/>
  <c r="BQ45" i="1"/>
  <c r="BQ37" i="1"/>
  <c r="BQ33" i="1"/>
  <c r="BQ29" i="1"/>
  <c r="BQ22" i="1"/>
  <c r="BA170" i="1"/>
  <c r="BA148" i="1"/>
  <c r="BA80" i="1"/>
  <c r="BE157" i="1"/>
  <c r="BE142" i="1"/>
  <c r="BE123" i="1"/>
  <c r="BA136" i="1"/>
  <c r="BA128" i="1"/>
  <c r="BA117" i="1"/>
  <c r="BA106" i="1"/>
  <c r="BA98" i="1"/>
  <c r="BA87" i="1"/>
  <c r="BA70" i="1"/>
  <c r="BA59" i="1"/>
  <c r="BA48" i="1"/>
  <c r="BA40" i="1"/>
  <c r="BA32" i="1"/>
  <c r="BA21" i="1"/>
  <c r="AL201" i="1"/>
  <c r="AL203" i="1" s="1"/>
  <c r="BE10" i="1"/>
  <c r="BE89" i="1"/>
  <c r="BE75" i="1"/>
  <c r="BE61" i="1"/>
  <c r="BE54" i="1"/>
  <c r="BE50" i="1"/>
  <c r="BE38" i="1"/>
  <c r="BE34" i="1"/>
  <c r="BE23" i="1"/>
  <c r="BE16" i="1"/>
  <c r="BE12" i="1"/>
  <c r="BI189" i="1"/>
  <c r="BI185" i="1"/>
  <c r="BI181" i="1"/>
  <c r="BI174" i="1"/>
  <c r="BI170" i="1"/>
  <c r="BI163" i="1"/>
  <c r="BI159" i="1"/>
  <c r="BI152" i="1"/>
  <c r="BI148" i="1"/>
  <c r="BI144" i="1"/>
  <c r="BI140" i="1"/>
  <c r="BI136" i="1"/>
  <c r="BI132" i="1"/>
  <c r="BI128" i="1"/>
  <c r="BI121" i="1"/>
  <c r="BI117" i="1"/>
  <c r="BI110" i="1"/>
  <c r="BI106" i="1"/>
  <c r="BI102" i="1"/>
  <c r="BI98" i="1"/>
  <c r="BI91" i="1"/>
  <c r="BI87" i="1"/>
  <c r="BI80" i="1"/>
  <c r="BI70" i="1"/>
  <c r="BI63" i="1"/>
  <c r="BI59" i="1"/>
  <c r="BI52" i="1"/>
  <c r="BI48" i="1"/>
  <c r="BI44" i="1"/>
  <c r="BI40" i="1"/>
  <c r="BI36" i="1"/>
  <c r="BI32" i="1"/>
  <c r="BI28" i="1"/>
  <c r="BI21" i="1"/>
  <c r="BI14" i="1"/>
  <c r="BM195" i="1"/>
  <c r="BM191" i="1"/>
  <c r="BM187" i="1"/>
  <c r="BM183" i="1"/>
  <c r="BM179" i="1"/>
  <c r="BM172" i="1"/>
  <c r="BM165" i="1"/>
  <c r="BM161" i="1"/>
  <c r="BM157" i="1"/>
  <c r="BM150" i="1"/>
  <c r="BM146" i="1"/>
  <c r="BM142" i="1"/>
  <c r="BM138" i="1"/>
  <c r="BM134" i="1"/>
  <c r="BM130" i="1"/>
  <c r="BM123" i="1"/>
  <c r="BM119" i="1"/>
  <c r="BM115" i="1"/>
  <c r="BM108" i="1"/>
  <c r="BM104" i="1"/>
  <c r="BM100" i="1"/>
  <c r="BM93" i="1"/>
  <c r="BM89" i="1"/>
  <c r="BM85" i="1"/>
  <c r="BM75" i="1"/>
  <c r="BM68" i="1"/>
  <c r="BM61" i="1"/>
  <c r="BM54" i="1"/>
  <c r="BM50" i="1"/>
  <c r="BM46" i="1"/>
  <c r="BM42" i="1"/>
  <c r="BM38" i="1"/>
  <c r="BM34" i="1"/>
  <c r="BM30" i="1"/>
  <c r="BM23" i="1"/>
  <c r="BM16" i="1"/>
  <c r="BM12" i="1"/>
  <c r="BQ193" i="1"/>
  <c r="BQ189" i="1"/>
  <c r="BQ185" i="1"/>
  <c r="BQ181" i="1"/>
  <c r="BQ174" i="1"/>
  <c r="BQ170" i="1"/>
  <c r="BQ163" i="1"/>
  <c r="BQ159" i="1"/>
  <c r="BQ152" i="1"/>
  <c r="BQ148" i="1"/>
  <c r="BQ144" i="1"/>
  <c r="BQ140" i="1"/>
  <c r="BQ136" i="1"/>
  <c r="BQ132" i="1"/>
  <c r="BQ128" i="1"/>
  <c r="BQ121" i="1"/>
  <c r="BQ117" i="1"/>
  <c r="BQ110" i="1"/>
  <c r="BQ106" i="1"/>
  <c r="BQ102" i="1"/>
  <c r="BQ98" i="1"/>
  <c r="BQ91" i="1"/>
  <c r="BQ87" i="1"/>
  <c r="BQ68" i="1"/>
  <c r="BQ54" i="1"/>
  <c r="BQ50" i="1"/>
  <c r="BQ46" i="1"/>
  <c r="BQ38" i="1"/>
  <c r="BQ34" i="1"/>
  <c r="BQ30" i="1"/>
  <c r="BQ16" i="1"/>
  <c r="BQ188" i="1"/>
  <c r="BQ180" i="1"/>
  <c r="BQ166" i="1"/>
  <c r="BQ158" i="1"/>
  <c r="BQ147" i="1"/>
  <c r="BQ139" i="1"/>
  <c r="BQ131" i="1"/>
  <c r="BQ120" i="1"/>
  <c r="BQ109" i="1"/>
  <c r="BQ101" i="1"/>
  <c r="BQ90" i="1"/>
  <c r="BQ76" i="1"/>
  <c r="BQ62" i="1"/>
  <c r="BQ51" i="1"/>
  <c r="BQ43" i="1"/>
  <c r="BQ35" i="1"/>
  <c r="BQ24" i="1"/>
  <c r="BQ80" i="1"/>
  <c r="BQ70" i="1"/>
  <c r="BQ63" i="1"/>
  <c r="BQ59" i="1"/>
  <c r="BQ52" i="1"/>
  <c r="BQ48" i="1"/>
  <c r="BQ44" i="1"/>
  <c r="BQ40" i="1"/>
  <c r="BQ36" i="1"/>
  <c r="BQ32" i="1"/>
  <c r="BQ28" i="1"/>
  <c r="BQ21" i="1"/>
  <c r="BS82" i="1" l="1"/>
  <c r="BS81" i="1"/>
  <c r="BS80" i="1"/>
  <c r="BS83" i="1"/>
  <c r="BT83" i="1" s="1"/>
  <c r="BS79" i="1"/>
  <c r="BS22" i="1"/>
  <c r="BS20" i="1"/>
  <c r="BT20" i="1" s="1"/>
  <c r="BS23" i="1"/>
  <c r="BS21" i="1"/>
  <c r="BS24" i="1"/>
  <c r="BT24" i="1" s="1"/>
  <c r="BS115" i="1"/>
  <c r="BT115" i="1" s="1"/>
  <c r="BS114" i="1"/>
  <c r="BS116" i="1"/>
  <c r="BS118" i="1"/>
  <c r="BT118" i="1" s="1"/>
  <c r="BS117" i="1"/>
  <c r="BT117" i="1" s="1"/>
  <c r="BS60" i="1"/>
  <c r="BS59" i="1"/>
  <c r="BS62" i="1"/>
  <c r="BT62" i="1" s="1"/>
  <c r="BS61" i="1"/>
  <c r="BT61" i="1" s="1"/>
  <c r="BS58" i="1"/>
  <c r="BS32" i="1"/>
  <c r="BT32" i="1" s="1"/>
  <c r="BS31" i="1"/>
  <c r="BT31" i="1" s="1"/>
  <c r="BS28" i="1"/>
  <c r="BT28" i="1" s="1"/>
  <c r="BS29" i="1"/>
  <c r="BT29" i="1" s="1"/>
  <c r="BS30" i="1"/>
  <c r="BT30" i="1" s="1"/>
  <c r="BS131" i="1"/>
  <c r="BS130" i="1"/>
  <c r="BT130" i="1" s="1"/>
  <c r="BS129" i="1"/>
  <c r="BT129" i="1" s="1"/>
  <c r="BS132" i="1"/>
  <c r="BT132" i="1" s="1"/>
  <c r="BS128" i="1"/>
  <c r="BT128" i="1" s="1"/>
  <c r="BO20" i="1"/>
  <c r="BS12" i="1"/>
  <c r="BS11" i="1"/>
  <c r="BS10" i="1"/>
  <c r="BS13" i="1"/>
  <c r="BS14" i="1"/>
  <c r="BT14" i="1" s="1"/>
  <c r="BS69" i="1"/>
  <c r="BS70" i="1"/>
  <c r="BT70" i="1" s="1"/>
  <c r="BS66" i="1"/>
  <c r="BT66" i="1" s="1"/>
  <c r="BS68" i="1"/>
  <c r="BS67" i="1"/>
  <c r="BS157" i="1"/>
  <c r="BS160" i="1"/>
  <c r="BT160" i="1" s="1"/>
  <c r="BS159" i="1"/>
  <c r="BS158" i="1"/>
  <c r="BS156" i="1"/>
  <c r="BS173" i="1"/>
  <c r="BS174" i="1"/>
  <c r="BT174" i="1" s="1"/>
  <c r="BS170" i="1"/>
  <c r="BS172" i="1"/>
  <c r="BS171" i="1"/>
  <c r="BS179" i="1"/>
  <c r="BS178" i="1"/>
  <c r="BS180" i="1"/>
  <c r="BS182" i="1"/>
  <c r="BT182" i="1" s="1"/>
  <c r="BS181" i="1"/>
  <c r="BS88" i="1"/>
  <c r="BS91" i="1"/>
  <c r="BT91" i="1" s="1"/>
  <c r="BS90" i="1"/>
  <c r="BT90" i="1" s="1"/>
  <c r="BS89" i="1"/>
  <c r="BS87" i="1"/>
  <c r="BS100" i="1"/>
  <c r="BS101" i="1"/>
  <c r="BT101" i="1" s="1"/>
  <c r="BS97" i="1"/>
  <c r="BS99" i="1"/>
  <c r="BS98" i="1"/>
  <c r="BS73" i="1"/>
  <c r="BS75" i="1"/>
  <c r="BS74" i="1"/>
  <c r="BS76" i="1"/>
  <c r="BS77" i="1"/>
  <c r="BT77" i="1" s="1"/>
  <c r="BO173" i="1"/>
  <c r="BP173" i="1" s="1"/>
  <c r="BO174" i="1"/>
  <c r="BP174" i="1" s="1"/>
  <c r="BO170" i="1"/>
  <c r="BP170" i="1" s="1"/>
  <c r="BO172" i="1"/>
  <c r="BP172" i="1" s="1"/>
  <c r="BO171" i="1"/>
  <c r="BP171" i="1" s="1"/>
  <c r="BO21" i="1"/>
  <c r="BO23" i="1"/>
  <c r="BO22" i="1"/>
  <c r="BO24" i="1"/>
  <c r="BP24" i="1" s="1"/>
  <c r="BO59" i="1"/>
  <c r="BO60" i="1"/>
  <c r="BO62" i="1"/>
  <c r="BP62" i="1" s="1"/>
  <c r="BO58" i="1"/>
  <c r="BO61" i="1"/>
  <c r="BO69" i="1"/>
  <c r="BO68" i="1"/>
  <c r="BP68" i="1" s="1"/>
  <c r="BO67" i="1"/>
  <c r="BO70" i="1"/>
  <c r="BP70" i="1" s="1"/>
  <c r="BO66" i="1"/>
  <c r="BP66" i="1" s="1"/>
  <c r="BO115" i="1"/>
  <c r="BO118" i="1"/>
  <c r="BP118" i="1" s="1"/>
  <c r="BO114" i="1"/>
  <c r="BO117" i="1"/>
  <c r="BO116" i="1"/>
  <c r="BO88" i="1"/>
  <c r="BO90" i="1"/>
  <c r="BO91" i="1"/>
  <c r="BP91" i="1" s="1"/>
  <c r="BO87" i="1"/>
  <c r="BP87" i="1" s="1"/>
  <c r="BO89" i="1"/>
  <c r="BO74" i="1"/>
  <c r="BO76" i="1"/>
  <c r="BO75" i="1"/>
  <c r="BO77" i="1"/>
  <c r="BP77" i="1" s="1"/>
  <c r="BO73" i="1"/>
  <c r="BO157" i="1"/>
  <c r="BO159" i="1"/>
  <c r="BO160" i="1"/>
  <c r="BP160" i="1" s="1"/>
  <c r="BO156" i="1"/>
  <c r="BO158" i="1"/>
  <c r="BO179" i="1"/>
  <c r="BP179" i="1" s="1"/>
  <c r="BO181" i="1"/>
  <c r="BO182" i="1"/>
  <c r="BP182" i="1" s="1"/>
  <c r="BO178" i="1"/>
  <c r="BP178" i="1" s="1"/>
  <c r="BO180" i="1"/>
  <c r="BP180" i="1" s="1"/>
  <c r="BO82" i="1"/>
  <c r="BO83" i="1"/>
  <c r="BP83" i="1" s="1"/>
  <c r="BO81" i="1"/>
  <c r="BP81" i="1" s="1"/>
  <c r="BO80" i="1"/>
  <c r="BP80" i="1" s="1"/>
  <c r="BO79" i="1"/>
  <c r="BO100" i="1"/>
  <c r="BO97" i="1"/>
  <c r="BP97" i="1" s="1"/>
  <c r="BO99" i="1"/>
  <c r="BP99" i="1" s="1"/>
  <c r="BO98" i="1"/>
  <c r="BO101" i="1"/>
  <c r="BP101" i="1" s="1"/>
  <c r="BO31" i="1"/>
  <c r="BP31" i="1" s="1"/>
  <c r="BO30" i="1"/>
  <c r="BP30" i="1" s="1"/>
  <c r="BO29" i="1"/>
  <c r="BP29" i="1" s="1"/>
  <c r="BO32" i="1"/>
  <c r="BP32" i="1" s="1"/>
  <c r="BO28" i="1"/>
  <c r="BP28" i="1" s="1"/>
  <c r="BO13" i="1"/>
  <c r="BP13" i="1" s="1"/>
  <c r="BO12" i="1"/>
  <c r="BO11" i="1"/>
  <c r="BO14" i="1"/>
  <c r="BP14" i="1" s="1"/>
  <c r="BO10" i="1"/>
  <c r="BP10" i="1" s="1"/>
  <c r="BO132" i="1"/>
  <c r="BP132" i="1" s="1"/>
  <c r="BO130" i="1"/>
  <c r="BO129" i="1"/>
  <c r="BO131" i="1"/>
  <c r="BO128" i="1"/>
  <c r="BP128" i="1" s="1"/>
  <c r="AX82" i="1"/>
  <c r="BK21" i="1"/>
  <c r="BK23" i="1"/>
  <c r="BK22" i="1"/>
  <c r="BK24" i="1"/>
  <c r="BL24" i="1" s="1"/>
  <c r="BK20" i="1"/>
  <c r="BK59" i="1"/>
  <c r="BK60" i="1"/>
  <c r="BK62" i="1"/>
  <c r="BL62" i="1" s="1"/>
  <c r="BK58" i="1"/>
  <c r="BK61" i="1"/>
  <c r="BK115" i="1"/>
  <c r="BK117" i="1"/>
  <c r="BK116" i="1"/>
  <c r="BK118" i="1"/>
  <c r="BL118" i="1" s="1"/>
  <c r="BK114" i="1"/>
  <c r="BK82" i="1"/>
  <c r="BK80" i="1"/>
  <c r="BK79" i="1"/>
  <c r="BK81" i="1"/>
  <c r="BK83" i="1"/>
  <c r="BL83" i="1" s="1"/>
  <c r="BK14" i="1"/>
  <c r="BL14" i="1" s="1"/>
  <c r="BK11" i="1"/>
  <c r="BK13" i="1"/>
  <c r="BK12" i="1"/>
  <c r="BK10" i="1"/>
  <c r="BL10" i="1" s="1"/>
  <c r="BK100" i="1"/>
  <c r="BK97" i="1"/>
  <c r="BK99" i="1"/>
  <c r="BK98" i="1"/>
  <c r="BK101" i="1"/>
  <c r="BL101" i="1" s="1"/>
  <c r="BK88" i="1"/>
  <c r="BK91" i="1"/>
  <c r="BL91" i="1" s="1"/>
  <c r="BK87" i="1"/>
  <c r="BK90" i="1"/>
  <c r="BK89" i="1"/>
  <c r="BK31" i="1"/>
  <c r="BK30" i="1"/>
  <c r="BK29" i="1"/>
  <c r="BK32" i="1"/>
  <c r="BL32" i="1" s="1"/>
  <c r="BK28" i="1"/>
  <c r="BK174" i="1"/>
  <c r="BK172" i="1"/>
  <c r="BK171" i="1"/>
  <c r="BK173" i="1"/>
  <c r="BK170" i="1"/>
  <c r="BL170" i="1" s="1"/>
  <c r="BK179" i="1"/>
  <c r="BK181" i="1"/>
  <c r="BK182" i="1"/>
  <c r="BL182" i="1" s="1"/>
  <c r="BK178" i="1"/>
  <c r="BK180" i="1"/>
  <c r="BK74" i="1"/>
  <c r="BK77" i="1"/>
  <c r="BL77" i="1" s="1"/>
  <c r="BK73" i="1"/>
  <c r="BK76" i="1"/>
  <c r="BK75" i="1"/>
  <c r="BK131" i="1"/>
  <c r="BK130" i="1"/>
  <c r="BK129" i="1"/>
  <c r="BK132" i="1"/>
  <c r="BL132" i="1" s="1"/>
  <c r="BK128" i="1"/>
  <c r="BK69" i="1"/>
  <c r="BK67" i="1"/>
  <c r="BK70" i="1"/>
  <c r="BL70" i="1" s="1"/>
  <c r="BK68" i="1"/>
  <c r="BK66" i="1"/>
  <c r="BK157" i="1"/>
  <c r="BK158" i="1"/>
  <c r="BK160" i="1"/>
  <c r="BL160" i="1" s="1"/>
  <c r="BK156" i="1"/>
  <c r="BK159" i="1"/>
  <c r="BG30" i="1"/>
  <c r="BG28" i="1"/>
  <c r="BG32" i="1"/>
  <c r="BH32" i="1" s="1"/>
  <c r="BG31" i="1"/>
  <c r="BG29" i="1"/>
  <c r="BG83" i="1"/>
  <c r="BH83" i="1" s="1"/>
  <c r="BG79" i="1"/>
  <c r="BG82" i="1"/>
  <c r="BG81" i="1"/>
  <c r="BG80" i="1"/>
  <c r="BH80" i="1" s="1"/>
  <c r="BG62" i="1"/>
  <c r="BH62" i="1" s="1"/>
  <c r="BG61" i="1"/>
  <c r="BG60" i="1"/>
  <c r="BG58" i="1"/>
  <c r="BG59" i="1"/>
  <c r="BH59" i="1" s="1"/>
  <c r="BG132" i="1"/>
  <c r="BH132" i="1" s="1"/>
  <c r="BG131" i="1"/>
  <c r="BG130" i="1"/>
  <c r="BG128" i="1"/>
  <c r="BG129" i="1"/>
  <c r="BH129" i="1" s="1"/>
  <c r="BG22" i="1"/>
  <c r="BG21" i="1"/>
  <c r="BG24" i="1"/>
  <c r="BH24" i="1" s="1"/>
  <c r="BG20" i="1"/>
  <c r="BG23" i="1"/>
  <c r="BG173" i="1"/>
  <c r="BG174" i="1"/>
  <c r="BH174" i="1" s="1"/>
  <c r="BG172" i="1"/>
  <c r="BG171" i="1"/>
  <c r="BG170" i="1"/>
  <c r="BC20" i="1"/>
  <c r="BG97" i="1"/>
  <c r="BG98" i="1"/>
  <c r="BG101" i="1"/>
  <c r="BH101" i="1" s="1"/>
  <c r="BG100" i="1"/>
  <c r="BG99" i="1"/>
  <c r="BG89" i="1"/>
  <c r="BG91" i="1"/>
  <c r="BH91" i="1" s="1"/>
  <c r="BG88" i="1"/>
  <c r="BG87" i="1"/>
  <c r="BG90" i="1"/>
  <c r="BG68" i="1"/>
  <c r="BG66" i="1"/>
  <c r="BG67" i="1"/>
  <c r="BG70" i="1"/>
  <c r="BH70" i="1" s="1"/>
  <c r="BG69" i="1"/>
  <c r="BG117" i="1"/>
  <c r="BG116" i="1"/>
  <c r="BG114" i="1"/>
  <c r="BG115" i="1"/>
  <c r="BG118" i="1"/>
  <c r="BH118" i="1" s="1"/>
  <c r="BG13" i="1"/>
  <c r="BG11" i="1"/>
  <c r="BG14" i="1"/>
  <c r="BH14" i="1" s="1"/>
  <c r="BG10" i="1"/>
  <c r="BG12" i="1"/>
  <c r="BG76" i="1"/>
  <c r="BG75" i="1"/>
  <c r="BG74" i="1"/>
  <c r="BG77" i="1"/>
  <c r="BH77" i="1" s="1"/>
  <c r="BG73" i="1"/>
  <c r="BG156" i="1"/>
  <c r="BG158" i="1"/>
  <c r="BG157" i="1"/>
  <c r="BG160" i="1"/>
  <c r="BH160" i="1" s="1"/>
  <c r="BG159" i="1"/>
  <c r="BG180" i="1"/>
  <c r="BG179" i="1"/>
  <c r="BG182" i="1"/>
  <c r="BH182" i="1" s="1"/>
  <c r="BG178" i="1"/>
  <c r="BG181" i="1"/>
  <c r="AX81" i="1"/>
  <c r="AX66" i="1"/>
  <c r="AX170" i="1"/>
  <c r="BC128" i="1"/>
  <c r="BC130" i="1"/>
  <c r="BC129" i="1"/>
  <c r="BC132" i="1"/>
  <c r="BD132" i="1" s="1"/>
  <c r="BC131" i="1"/>
  <c r="BC77" i="1"/>
  <c r="BD77" i="1" s="1"/>
  <c r="BC76" i="1"/>
  <c r="BC75" i="1"/>
  <c r="BC73" i="1"/>
  <c r="BC74" i="1"/>
  <c r="BD74" i="1" s="1"/>
  <c r="BC159" i="1"/>
  <c r="BC158" i="1"/>
  <c r="BC160" i="1"/>
  <c r="BC157" i="1"/>
  <c r="BC156" i="1"/>
  <c r="BC14" i="1"/>
  <c r="BC10" i="1"/>
  <c r="BC13" i="1"/>
  <c r="BC11" i="1"/>
  <c r="BC12" i="1"/>
  <c r="BC178" i="1"/>
  <c r="BC179" i="1"/>
  <c r="BC182" i="1"/>
  <c r="BD182" i="1" s="1"/>
  <c r="BC181" i="1"/>
  <c r="BC180" i="1"/>
  <c r="BC28" i="1"/>
  <c r="BC30" i="1"/>
  <c r="BC29" i="1"/>
  <c r="BC32" i="1"/>
  <c r="BD32" i="1" s="1"/>
  <c r="BC31" i="1"/>
  <c r="BC23" i="1"/>
  <c r="BC21" i="1"/>
  <c r="BC24" i="1"/>
  <c r="BD24" i="1" s="1"/>
  <c r="BC22" i="1"/>
  <c r="AX83" i="1"/>
  <c r="AY83" i="1" s="1"/>
  <c r="BC173" i="1"/>
  <c r="BC172" i="1"/>
  <c r="BC170" i="1"/>
  <c r="BC171" i="1"/>
  <c r="BC174" i="1"/>
  <c r="BD174" i="1" s="1"/>
  <c r="BC62" i="1"/>
  <c r="BD62" i="1" s="1"/>
  <c r="BC58" i="1"/>
  <c r="BC60" i="1"/>
  <c r="BC59" i="1"/>
  <c r="BC61" i="1"/>
  <c r="BD61" i="1" s="1"/>
  <c r="AX59" i="1"/>
  <c r="AX62" i="1"/>
  <c r="AY62" i="1" s="1"/>
  <c r="AX61" i="1"/>
  <c r="AX60" i="1"/>
  <c r="AX58" i="1"/>
  <c r="AX80" i="1"/>
  <c r="AY80" i="1" s="1"/>
  <c r="AX73" i="1"/>
  <c r="BC66" i="1"/>
  <c r="BC67" i="1"/>
  <c r="BC70" i="1"/>
  <c r="BD70" i="1" s="1"/>
  <c r="BC69" i="1"/>
  <c r="BC68" i="1"/>
  <c r="BC117" i="1"/>
  <c r="BC116" i="1"/>
  <c r="BC114" i="1"/>
  <c r="BC115" i="1"/>
  <c r="BC118" i="1"/>
  <c r="BD118" i="1" s="1"/>
  <c r="BC80" i="1"/>
  <c r="BC83" i="1"/>
  <c r="BD83" i="1" s="1"/>
  <c r="BC79" i="1"/>
  <c r="BC82" i="1"/>
  <c r="BC81" i="1"/>
  <c r="BC91" i="1"/>
  <c r="BD91" i="1" s="1"/>
  <c r="BC90" i="1"/>
  <c r="BC88" i="1"/>
  <c r="BC89" i="1"/>
  <c r="BC87" i="1"/>
  <c r="BD87" i="1" s="1"/>
  <c r="BC101" i="1"/>
  <c r="BD101" i="1" s="1"/>
  <c r="BC98" i="1"/>
  <c r="BC100" i="1"/>
  <c r="BC99" i="1"/>
  <c r="BC97" i="1"/>
  <c r="BD97" i="1" s="1"/>
  <c r="AX171" i="1"/>
  <c r="AX79" i="1"/>
  <c r="AY79" i="1" s="1"/>
  <c r="AJ203" i="1"/>
  <c r="AX31" i="1"/>
  <c r="AX130" i="1"/>
  <c r="AX90" i="1"/>
  <c r="AX131" i="1"/>
  <c r="AX89" i="1"/>
  <c r="AX172" i="1"/>
  <c r="AX32" i="1"/>
  <c r="AY32" i="1" s="1"/>
  <c r="AX174" i="1"/>
  <c r="AY174" i="1" s="1"/>
  <c r="AX29" i="1"/>
  <c r="AX159" i="1"/>
  <c r="AX87" i="1"/>
  <c r="AX98" i="1"/>
  <c r="AX99" i="1"/>
  <c r="AX97" i="1"/>
  <c r="AX101" i="1"/>
  <c r="AY101" i="1" s="1"/>
  <c r="AX100" i="1"/>
  <c r="AX68" i="1"/>
  <c r="AX69" i="1"/>
  <c r="AX67" i="1"/>
  <c r="AX70" i="1"/>
  <c r="AY70" i="1" s="1"/>
  <c r="AX117" i="1"/>
  <c r="AX118" i="1"/>
  <c r="AY118" i="1" s="1"/>
  <c r="AX114" i="1"/>
  <c r="AX116" i="1"/>
  <c r="AX115" i="1"/>
  <c r="AX91" i="1"/>
  <c r="AY91" i="1" s="1"/>
  <c r="AX157" i="1"/>
  <c r="AX14" i="1"/>
  <c r="AY14" i="1" s="1"/>
  <c r="AX10" i="1"/>
  <c r="AX11" i="1"/>
  <c r="AX13" i="1"/>
  <c r="AX12" i="1"/>
  <c r="AY12" i="1" s="1"/>
  <c r="AX28" i="1"/>
  <c r="AX128" i="1"/>
  <c r="AX173" i="1"/>
  <c r="AX74" i="1"/>
  <c r="AX77" i="1"/>
  <c r="AY77" i="1" s="1"/>
  <c r="AX76" i="1"/>
  <c r="AX75" i="1"/>
  <c r="AX160" i="1"/>
  <c r="AY160" i="1" s="1"/>
  <c r="AX156" i="1"/>
  <c r="AX158" i="1"/>
  <c r="AX181" i="1"/>
  <c r="AX178" i="1"/>
  <c r="AX182" i="1"/>
  <c r="AY182" i="1" s="1"/>
  <c r="AX179" i="1"/>
  <c r="AX180" i="1"/>
  <c r="AX88" i="1"/>
  <c r="AX129" i="1"/>
  <c r="AX23" i="1"/>
  <c r="AX21" i="1"/>
  <c r="AX22" i="1"/>
  <c r="AX24" i="1"/>
  <c r="AY24" i="1" s="1"/>
  <c r="AX20" i="1"/>
  <c r="AX30" i="1"/>
  <c r="AX132" i="1"/>
  <c r="AY132" i="1" s="1"/>
  <c r="AO203" i="1"/>
  <c r="AM203" i="1"/>
  <c r="CO10" i="1"/>
  <c r="CO20" i="1" s="1"/>
  <c r="CO25" i="1" s="1"/>
  <c r="CO12" i="1"/>
  <c r="CO11" i="1"/>
  <c r="CO18" i="1"/>
  <c r="CO13" i="1"/>
  <c r="CN12" i="1"/>
  <c r="CN10" i="1"/>
  <c r="CN20" i="1" s="1"/>
  <c r="CN25" i="1" s="1"/>
  <c r="CN11" i="1"/>
  <c r="CN18" i="1"/>
  <c r="CN13" i="1"/>
  <c r="CN23" i="1" s="1"/>
  <c r="CN28" i="1" s="1"/>
  <c r="CM13" i="1"/>
  <c r="CK10" i="1"/>
  <c r="CK20" i="1" s="1"/>
  <c r="CK25" i="1" s="1"/>
  <c r="CK12" i="1"/>
  <c r="CK11" i="1"/>
  <c r="CK13" i="1"/>
  <c r="CK18" i="1"/>
  <c r="CM12" i="1"/>
  <c r="CM11" i="1"/>
  <c r="CM10" i="1"/>
  <c r="CM20" i="1" s="1"/>
  <c r="CM25" i="1" s="1"/>
  <c r="CL11" i="1"/>
  <c r="CL10" i="1"/>
  <c r="CL20" i="1" s="1"/>
  <c r="CL25" i="1" s="1"/>
  <c r="CL12" i="1"/>
  <c r="CL13" i="1"/>
  <c r="CL18" i="1"/>
  <c r="CM18" i="1"/>
  <c r="CJ11" i="1"/>
  <c r="CJ12" i="1"/>
  <c r="CJ10" i="1"/>
  <c r="CJ20" i="1" s="1"/>
  <c r="CJ25" i="1" s="1"/>
  <c r="CJ16" i="1"/>
  <c r="CJ13" i="1"/>
  <c r="CJ18" i="1"/>
  <c r="BP131" i="1" l="1"/>
  <c r="BP75" i="1"/>
  <c r="BP116" i="1"/>
  <c r="BT73" i="1"/>
  <c r="BT171" i="1"/>
  <c r="BT173" i="1"/>
  <c r="BT13" i="1"/>
  <c r="BT80" i="1"/>
  <c r="BP129" i="1"/>
  <c r="BP158" i="1"/>
  <c r="BP157" i="1"/>
  <c r="BP76" i="1"/>
  <c r="BP117" i="1"/>
  <c r="BP69" i="1"/>
  <c r="BT172" i="1"/>
  <c r="BT10" i="1"/>
  <c r="BT131" i="1"/>
  <c r="BT22" i="1"/>
  <c r="BT81" i="1"/>
  <c r="BP159" i="1"/>
  <c r="BP115" i="1"/>
  <c r="BT79" i="1"/>
  <c r="BT82" i="1"/>
  <c r="BT76" i="1"/>
  <c r="BT100" i="1"/>
  <c r="BT156" i="1"/>
  <c r="BT75" i="1"/>
  <c r="BT97" i="1"/>
  <c r="BT89" i="1"/>
  <c r="BT181" i="1"/>
  <c r="BT179" i="1"/>
  <c r="BT159" i="1"/>
  <c r="BT68" i="1"/>
  <c r="BT12" i="1"/>
  <c r="BT58" i="1"/>
  <c r="BT60" i="1"/>
  <c r="BT114" i="1"/>
  <c r="BT23" i="1"/>
  <c r="BT98" i="1"/>
  <c r="BT180" i="1"/>
  <c r="BT157" i="1"/>
  <c r="BL68" i="1"/>
  <c r="BL128" i="1"/>
  <c r="BL131" i="1"/>
  <c r="BL28" i="1"/>
  <c r="BP130" i="1"/>
  <c r="BP156" i="1"/>
  <c r="BP73" i="1"/>
  <c r="BP114" i="1"/>
  <c r="BT74" i="1"/>
  <c r="BT99" i="1"/>
  <c r="BT87" i="1"/>
  <c r="BT88" i="1"/>
  <c r="BT178" i="1"/>
  <c r="BT170" i="1"/>
  <c r="BT158" i="1"/>
  <c r="BT67" i="1"/>
  <c r="BT69" i="1"/>
  <c r="BT11" i="1"/>
  <c r="BT59" i="1"/>
  <c r="BT116" i="1"/>
  <c r="BT21" i="1"/>
  <c r="BL31" i="1"/>
  <c r="BP74" i="1"/>
  <c r="BP60" i="1"/>
  <c r="BP22" i="1"/>
  <c r="BL173" i="1"/>
  <c r="BL12" i="1"/>
  <c r="BP11" i="1"/>
  <c r="BP100" i="1"/>
  <c r="BP90" i="1"/>
  <c r="BP61" i="1"/>
  <c r="BP59" i="1"/>
  <c r="BP23" i="1"/>
  <c r="BP12" i="1"/>
  <c r="BP98" i="1"/>
  <c r="BP79" i="1"/>
  <c r="BP82" i="1"/>
  <c r="BP181" i="1"/>
  <c r="BP89" i="1"/>
  <c r="BP88" i="1"/>
  <c r="BP67" i="1"/>
  <c r="BP58" i="1"/>
  <c r="BP20" i="1"/>
  <c r="BP21" i="1"/>
  <c r="BL99" i="1"/>
  <c r="BL117" i="1"/>
  <c r="BL171" i="1"/>
  <c r="BL97" i="1"/>
  <c r="BL13" i="1"/>
  <c r="BL114" i="1"/>
  <c r="BL115" i="1"/>
  <c r="BL98" i="1"/>
  <c r="BL116" i="1"/>
  <c r="BL82" i="1"/>
  <c r="BD81" i="1"/>
  <c r="BD171" i="1"/>
  <c r="BH11" i="1"/>
  <c r="BH90" i="1"/>
  <c r="BH98" i="1"/>
  <c r="BH81" i="1"/>
  <c r="BL75" i="1"/>
  <c r="BL181" i="1"/>
  <c r="BL89" i="1"/>
  <c r="BL88" i="1"/>
  <c r="BL81" i="1"/>
  <c r="BL60" i="1"/>
  <c r="BL22" i="1"/>
  <c r="BL159" i="1"/>
  <c r="BL157" i="1"/>
  <c r="BL67" i="1"/>
  <c r="BL129" i="1"/>
  <c r="BL76" i="1"/>
  <c r="BL180" i="1"/>
  <c r="BL179" i="1"/>
  <c r="BL172" i="1"/>
  <c r="BL29" i="1"/>
  <c r="BL90" i="1"/>
  <c r="BL100" i="1"/>
  <c r="BL11" i="1"/>
  <c r="BL79" i="1"/>
  <c r="BL61" i="1"/>
  <c r="BL59" i="1"/>
  <c r="BL23" i="1"/>
  <c r="AY173" i="1"/>
  <c r="BD89" i="1"/>
  <c r="BD80" i="1"/>
  <c r="BH89" i="1"/>
  <c r="BL158" i="1"/>
  <c r="BL74" i="1"/>
  <c r="BD90" i="1"/>
  <c r="BD79" i="1"/>
  <c r="BD172" i="1"/>
  <c r="BH181" i="1"/>
  <c r="BH180" i="1"/>
  <c r="BH158" i="1"/>
  <c r="BH10" i="1"/>
  <c r="BH66" i="1"/>
  <c r="BH88" i="1"/>
  <c r="BH100" i="1"/>
  <c r="BH79" i="1"/>
  <c r="BL156" i="1"/>
  <c r="BL66" i="1"/>
  <c r="BL69" i="1"/>
  <c r="BL130" i="1"/>
  <c r="BL73" i="1"/>
  <c r="BL178" i="1"/>
  <c r="BL174" i="1"/>
  <c r="BL30" i="1"/>
  <c r="BL87" i="1"/>
  <c r="BL80" i="1"/>
  <c r="BL58" i="1"/>
  <c r="BL20" i="1"/>
  <c r="BL21" i="1"/>
  <c r="BD73" i="1"/>
  <c r="BH128" i="1"/>
  <c r="BH130" i="1"/>
  <c r="BD115" i="1"/>
  <c r="BH74" i="1"/>
  <c r="BD116" i="1"/>
  <c r="BD76" i="1"/>
  <c r="BH73" i="1"/>
  <c r="BH76" i="1"/>
  <c r="BH131" i="1"/>
  <c r="BD114" i="1"/>
  <c r="BH75" i="1"/>
  <c r="BD23" i="1"/>
  <c r="BH114" i="1"/>
  <c r="BH171" i="1"/>
  <c r="BH23" i="1"/>
  <c r="BH22" i="1"/>
  <c r="BH60" i="1"/>
  <c r="BH29" i="1"/>
  <c r="BH30" i="1"/>
  <c r="BD117" i="1"/>
  <c r="BD22" i="1"/>
  <c r="BD31" i="1"/>
  <c r="BD28" i="1"/>
  <c r="BD179" i="1"/>
  <c r="BH179" i="1"/>
  <c r="BH157" i="1"/>
  <c r="BH12" i="1"/>
  <c r="BH13" i="1"/>
  <c r="BH116" i="1"/>
  <c r="BH67" i="1"/>
  <c r="BH87" i="1"/>
  <c r="BH99" i="1"/>
  <c r="BH97" i="1"/>
  <c r="BH172" i="1"/>
  <c r="BH20" i="1"/>
  <c r="BH61" i="1"/>
  <c r="BH82" i="1"/>
  <c r="BH31" i="1"/>
  <c r="BH117" i="1"/>
  <c r="BD20" i="1"/>
  <c r="BD21" i="1"/>
  <c r="BD29" i="1"/>
  <c r="BD181" i="1"/>
  <c r="BD75" i="1"/>
  <c r="BH178" i="1"/>
  <c r="BH159" i="1"/>
  <c r="BH156" i="1"/>
  <c r="BH115" i="1"/>
  <c r="BH69" i="1"/>
  <c r="BH68" i="1"/>
  <c r="BH170" i="1"/>
  <c r="BH173" i="1"/>
  <c r="BH21" i="1"/>
  <c r="BH58" i="1"/>
  <c r="BH28" i="1"/>
  <c r="AY29" i="1"/>
  <c r="AY31" i="1"/>
  <c r="BD68" i="1"/>
  <c r="BD180" i="1"/>
  <c r="BD178" i="1"/>
  <c r="AY100" i="1"/>
  <c r="AY99" i="1"/>
  <c r="BD100" i="1"/>
  <c r="BD60" i="1"/>
  <c r="BD12" i="1"/>
  <c r="BD14" i="1"/>
  <c r="BD158" i="1"/>
  <c r="AY81" i="1"/>
  <c r="AY82" i="1"/>
  <c r="BD13" i="1"/>
  <c r="BD157" i="1"/>
  <c r="AY170" i="1"/>
  <c r="AY11" i="1"/>
  <c r="AY69" i="1"/>
  <c r="BD98" i="1"/>
  <c r="BD88" i="1"/>
  <c r="BD82" i="1"/>
  <c r="BD67" i="1"/>
  <c r="AY58" i="1"/>
  <c r="AY59" i="1"/>
  <c r="BD58" i="1"/>
  <c r="BD170" i="1"/>
  <c r="BD30" i="1"/>
  <c r="BD11" i="1"/>
  <c r="BD156" i="1"/>
  <c r="BD159" i="1"/>
  <c r="BD129" i="1"/>
  <c r="BD66" i="1"/>
  <c r="AY60" i="1"/>
  <c r="BD130" i="1"/>
  <c r="BD99" i="1"/>
  <c r="BD69" i="1"/>
  <c r="AY73" i="1"/>
  <c r="AY61" i="1"/>
  <c r="BD59" i="1"/>
  <c r="BD173" i="1"/>
  <c r="BD10" i="1"/>
  <c r="BD160" i="1"/>
  <c r="BD131" i="1"/>
  <c r="BD128" i="1"/>
  <c r="AY13" i="1"/>
  <c r="AY97" i="1"/>
  <c r="AY172" i="1"/>
  <c r="AY30" i="1"/>
  <c r="AY28" i="1"/>
  <c r="AY10" i="1"/>
  <c r="AY98" i="1"/>
  <c r="AY171" i="1"/>
  <c r="AY129" i="1"/>
  <c r="AY156" i="1"/>
  <c r="AY128" i="1"/>
  <c r="AY67" i="1"/>
  <c r="AY131" i="1"/>
  <c r="AY88" i="1"/>
  <c r="AY178" i="1"/>
  <c r="AY117" i="1"/>
  <c r="AY21" i="1"/>
  <c r="AY180" i="1"/>
  <c r="AY181" i="1"/>
  <c r="AY75" i="1"/>
  <c r="AY74" i="1"/>
  <c r="AY116" i="1"/>
  <c r="AY66" i="1"/>
  <c r="AY68" i="1"/>
  <c r="AY87" i="1"/>
  <c r="AY130" i="1"/>
  <c r="AY22" i="1"/>
  <c r="AY115" i="1"/>
  <c r="AY90" i="1"/>
  <c r="AY20" i="1"/>
  <c r="AY23" i="1"/>
  <c r="AY179" i="1"/>
  <c r="AY158" i="1"/>
  <c r="AY76" i="1"/>
  <c r="AY157" i="1"/>
  <c r="AY114" i="1"/>
  <c r="AY159" i="1"/>
  <c r="AY89" i="1"/>
  <c r="CJ23" i="1"/>
  <c r="CJ28" i="1" s="1"/>
  <c r="CJ21" i="1"/>
  <c r="CJ26" i="1" s="1"/>
  <c r="CL22" i="1"/>
  <c r="CL27" i="1" s="1"/>
  <c r="CM21" i="1"/>
  <c r="CM26" i="1" s="1"/>
  <c r="CK21" i="1"/>
  <c r="CK26" i="1" s="1"/>
  <c r="CN22" i="1"/>
  <c r="CN27" i="1" s="1"/>
  <c r="CL23" i="1"/>
  <c r="CL28" i="1" s="1"/>
  <c r="CK23" i="1"/>
  <c r="CK28" i="1" s="1"/>
  <c r="CM23" i="1"/>
  <c r="CM28" i="1" s="1"/>
  <c r="CO21" i="1"/>
  <c r="CO26" i="1" s="1"/>
  <c r="CM22" i="1"/>
  <c r="CM27" i="1" s="1"/>
  <c r="CK22" i="1"/>
  <c r="CK27" i="1" s="1"/>
  <c r="CO22" i="1"/>
  <c r="CO27" i="1" s="1"/>
  <c r="CJ22" i="1"/>
  <c r="CJ27" i="1" s="1"/>
  <c r="CL21" i="1"/>
  <c r="CL26" i="1" s="1"/>
  <c r="CN21" i="1"/>
  <c r="CN26" i="1" s="1"/>
  <c r="CO23" i="1"/>
  <c r="CO28" i="1" s="1"/>
  <c r="BW84" i="1" l="1"/>
  <c r="BW83" i="1"/>
  <c r="BW81" i="1"/>
  <c r="BW80" i="1"/>
  <c r="BW61" i="1"/>
  <c r="BW99" i="1"/>
  <c r="BW31" i="1"/>
  <c r="BW82" i="1"/>
  <c r="BW173" i="1"/>
  <c r="BW101" i="1"/>
  <c r="BX101" i="1" s="1"/>
  <c r="BW32" i="1"/>
  <c r="BW97" i="1"/>
  <c r="BW100" i="1"/>
  <c r="BW28" i="1"/>
  <c r="BW69" i="1"/>
  <c r="BW67" i="1"/>
  <c r="BW58" i="1"/>
  <c r="BW60" i="1"/>
  <c r="BW62" i="1"/>
  <c r="BX62" i="1" s="1"/>
  <c r="BW30" i="1"/>
  <c r="BW59" i="1"/>
  <c r="BW29" i="1"/>
  <c r="BW171" i="1"/>
  <c r="BW98" i="1"/>
  <c r="BW179" i="1"/>
  <c r="BW71" i="1"/>
  <c r="BW160" i="1"/>
  <c r="BX160" i="1" s="1"/>
  <c r="BW174" i="1"/>
  <c r="BX174" i="1" s="1"/>
  <c r="BW172" i="1"/>
  <c r="BW132" i="1"/>
  <c r="BX132" i="1" s="1"/>
  <c r="BW170" i="1"/>
  <c r="BW117" i="1"/>
  <c r="BW114" i="1"/>
  <c r="BW116" i="1"/>
  <c r="BW118" i="1"/>
  <c r="BW115" i="1"/>
  <c r="BW178" i="1"/>
  <c r="BW182" i="1"/>
  <c r="BX182" i="1" s="1"/>
  <c r="BW128" i="1"/>
  <c r="BW181" i="1"/>
  <c r="BW180" i="1"/>
  <c r="BW158" i="1"/>
  <c r="BW159" i="1"/>
  <c r="BX159" i="1" s="1"/>
  <c r="CH195" i="1" s="1"/>
  <c r="BW156" i="1"/>
  <c r="BW91" i="1"/>
  <c r="BX91" i="1" s="1"/>
  <c r="BW87" i="1"/>
  <c r="BW89" i="1"/>
  <c r="BW88" i="1"/>
  <c r="BW90" i="1"/>
  <c r="BX90" i="1" s="1"/>
  <c r="CE195" i="1" s="1"/>
  <c r="BW76" i="1"/>
  <c r="BW74" i="1"/>
  <c r="BW78" i="1"/>
  <c r="BW75" i="1"/>
  <c r="BW77" i="1"/>
  <c r="BW70" i="1"/>
  <c r="BW68" i="1"/>
  <c r="BW131" i="1"/>
  <c r="BW157" i="1"/>
  <c r="BW130" i="1"/>
  <c r="BW129" i="1"/>
  <c r="BW10" i="1"/>
  <c r="BW13" i="1"/>
  <c r="BW12" i="1"/>
  <c r="BW14" i="1"/>
  <c r="BX14" i="1" s="1"/>
  <c r="BW11" i="1"/>
  <c r="BX80" i="1" l="1"/>
  <c r="CD192" i="1" s="1"/>
  <c r="BX98" i="1"/>
  <c r="CF193" i="1" s="1"/>
  <c r="BX12" i="1"/>
  <c r="BX11" i="1"/>
  <c r="BX193" i="1" s="1"/>
  <c r="BX10" i="1"/>
  <c r="BX13" i="1"/>
  <c r="BX195" i="1" s="1"/>
  <c r="BX30" i="1"/>
  <c r="BZ194" i="1" s="1"/>
  <c r="BX31" i="1"/>
  <c r="BZ195" i="1" s="1"/>
  <c r="BX29" i="1"/>
  <c r="BZ193" i="1" s="1"/>
  <c r="BX28" i="1"/>
  <c r="BZ192" i="1" s="1"/>
  <c r="BX97" i="1"/>
  <c r="CF192" i="1" s="1"/>
  <c r="BX99" i="1"/>
  <c r="CF194" i="1" s="1"/>
  <c r="BX100" i="1"/>
  <c r="CF195" i="1" s="1"/>
  <c r="BX181" i="1"/>
  <c r="CJ195" i="1" s="1"/>
  <c r="BX129" i="1"/>
  <c r="CG193" i="1" s="1"/>
  <c r="BX67" i="1"/>
  <c r="CA192" i="1" s="1"/>
  <c r="BX58" i="1"/>
  <c r="BX59" i="1"/>
  <c r="BX69" i="1"/>
  <c r="BX61" i="1"/>
  <c r="BX131" i="1"/>
  <c r="CG195" i="1" s="1"/>
  <c r="BX170" i="1"/>
  <c r="CI192" i="1" s="1"/>
  <c r="BX173" i="1"/>
  <c r="CI195" i="1" s="1"/>
  <c r="BX60" i="1"/>
  <c r="BX130" i="1"/>
  <c r="CG194" i="1" s="1"/>
  <c r="BX70" i="1"/>
  <c r="CA195" i="1" s="1"/>
  <c r="BX128" i="1"/>
  <c r="CG192" i="1" s="1"/>
  <c r="BX172" i="1"/>
  <c r="CI194" i="1" s="1"/>
  <c r="BX89" i="1"/>
  <c r="CE194" i="1" s="1"/>
  <c r="BX157" i="1"/>
  <c r="CH193" i="1" s="1"/>
  <c r="BX87" i="1"/>
  <c r="CE192" i="1" s="1"/>
  <c r="BX158" i="1"/>
  <c r="CH194" i="1" s="1"/>
  <c r="BX68" i="1"/>
  <c r="BX88" i="1"/>
  <c r="CE193" i="1" s="1"/>
  <c r="BX156" i="1"/>
  <c r="CH192" i="1" s="1"/>
  <c r="BX178" i="1"/>
  <c r="CJ192" i="1" s="1"/>
  <c r="BX114" i="1"/>
  <c r="BX171" i="1"/>
  <c r="CI193" i="1" s="1"/>
  <c r="BX74" i="1"/>
  <c r="CC192" i="1" s="1"/>
  <c r="BX77" i="1"/>
  <c r="CC195" i="1" s="1"/>
  <c r="BX76" i="1"/>
  <c r="CC194" i="1" s="1"/>
  <c r="BX179" i="1"/>
  <c r="CJ193" i="1" s="1"/>
  <c r="BX75" i="1"/>
  <c r="CC193" i="1" s="1"/>
  <c r="BX180" i="1"/>
  <c r="CJ194" i="1" s="1"/>
  <c r="BX116" i="1"/>
  <c r="BX115" i="1"/>
  <c r="BX117" i="1"/>
  <c r="BX194" i="1"/>
  <c r="BX192" i="1"/>
  <c r="CB195" i="1" l="1"/>
  <c r="CB192" i="1"/>
  <c r="CB194" i="1"/>
  <c r="CA194" i="1"/>
  <c r="CB193" i="1"/>
  <c r="CA193" i="1"/>
  <c r="BW24" i="1"/>
  <c r="BW23" i="1"/>
  <c r="BW21" i="1"/>
  <c r="BW20" i="1"/>
  <c r="BW22" i="1"/>
  <c r="BX20" i="1" l="1"/>
  <c r="BY192" i="1" s="1"/>
  <c r="BX21" i="1"/>
  <c r="BY193" i="1" s="1"/>
  <c r="BX22" i="1"/>
  <c r="BY194" i="1" s="1"/>
  <c r="BX23" i="1"/>
  <c r="BY195" i="1" s="1"/>
</calcChain>
</file>

<file path=xl/sharedStrings.xml><?xml version="1.0" encoding="utf-8"?>
<sst xmlns="http://schemas.openxmlformats.org/spreadsheetml/2006/main" count="1318" uniqueCount="276">
  <si>
    <t>No.</t>
  </si>
  <si>
    <t>Act</t>
  </si>
  <si>
    <t>CRITERIA</t>
  </si>
  <si>
    <t>PRINCIPAL CONTRACTOR AND CONTRACTORS</t>
  </si>
  <si>
    <t>Sec. 37(2)</t>
  </si>
  <si>
    <t>Is the agreement signed</t>
  </si>
  <si>
    <t>CR 3(1)</t>
  </si>
  <si>
    <t>Notification of Construction Work</t>
  </si>
  <si>
    <t xml:space="preserve">CR 4(1) – g </t>
  </si>
  <si>
    <t>Letter of good standing</t>
  </si>
  <si>
    <t xml:space="preserve">      Registration number</t>
  </si>
  <si>
    <t>CR 4(1) – c</t>
  </si>
  <si>
    <t>Principal Contractor appointed as such</t>
  </si>
  <si>
    <t>CR 5(1)</t>
  </si>
  <si>
    <t>Safety, Health and Environmental Plan</t>
  </si>
  <si>
    <t>CR 5(7)</t>
  </si>
  <si>
    <t>Safety, Health and Environmental File</t>
  </si>
  <si>
    <t>CONTRACTOR - SUB CONTRACTORS</t>
  </si>
  <si>
    <t>Notification of construction work</t>
  </si>
  <si>
    <t xml:space="preserve">    Registration number</t>
  </si>
  <si>
    <t xml:space="preserve">CR 5(3) – b </t>
  </si>
  <si>
    <t>Appointments as Contractor</t>
  </si>
  <si>
    <t xml:space="preserve">APPOINTMENTS </t>
  </si>
  <si>
    <t>Sec. 16(2)</t>
  </si>
  <si>
    <t>Designated Employer</t>
  </si>
  <si>
    <t>Sec. 17(1)</t>
  </si>
  <si>
    <t>SHE Representative (More than 20 employees)</t>
  </si>
  <si>
    <t>Sec. 19(3)</t>
  </si>
  <si>
    <t>Chairperson of Safety, Health and Environmental Committee</t>
  </si>
  <si>
    <t>CR 6(1)</t>
  </si>
  <si>
    <t>Construction Supervisor</t>
  </si>
  <si>
    <t>CR 6(2)</t>
  </si>
  <si>
    <t>Assistant Construction Supervisor</t>
  </si>
  <si>
    <t>CR 6(6)</t>
  </si>
  <si>
    <t>Construction Safety Officer</t>
  </si>
  <si>
    <t xml:space="preserve">   Full-time</t>
  </si>
  <si>
    <t xml:space="preserve">   Part-time</t>
  </si>
  <si>
    <t>CR 7(1)</t>
  </si>
  <si>
    <t>Competent person to do Risk Assessment</t>
  </si>
  <si>
    <t xml:space="preserve">CR 7(4) – a </t>
  </si>
  <si>
    <t>Competent person to do Risk Assessment training</t>
  </si>
  <si>
    <t xml:space="preserve">CR 8(1) – a </t>
  </si>
  <si>
    <t>Competent person to prepare the fall protection plan</t>
  </si>
  <si>
    <t xml:space="preserve">CR 10 – a </t>
  </si>
  <si>
    <t>Competent person formwork and support work</t>
  </si>
  <si>
    <t>CR 11(1)</t>
  </si>
  <si>
    <t>Competent person for excavation work</t>
  </si>
  <si>
    <t>CR 12(1)</t>
  </si>
  <si>
    <t>Competent person for demolition work</t>
  </si>
  <si>
    <t>CR 14(2)</t>
  </si>
  <si>
    <t>Competent person for scaffolding</t>
  </si>
  <si>
    <t>CR 15(1)</t>
  </si>
  <si>
    <t>Competent person for suspended platforms</t>
  </si>
  <si>
    <t xml:space="preserve">CR 17(6) – a </t>
  </si>
  <si>
    <t>Competent person to operate material hoist</t>
  </si>
  <si>
    <t xml:space="preserve">CR 17(8) – a </t>
  </si>
  <si>
    <t>Competent person to inspect material hoist</t>
  </si>
  <si>
    <t>CR 18(1)</t>
  </si>
  <si>
    <t>Competent person to operate batch plants</t>
  </si>
  <si>
    <t xml:space="preserve">CR 19(2) – b </t>
  </si>
  <si>
    <t>Competent person for inspection of explosive powered tools</t>
  </si>
  <si>
    <t xml:space="preserve">CR 19(2) – g </t>
  </si>
  <si>
    <t>Competent person for issuing and collection of cartridges and nails</t>
  </si>
  <si>
    <t xml:space="preserve">CR 20 – g </t>
  </si>
  <si>
    <t>Competent tower crane operators and certified</t>
  </si>
  <si>
    <t xml:space="preserve">CR 21(1) – d </t>
  </si>
  <si>
    <t>Construction vehicle and mobile plant operator/ crane operator and inspectors</t>
  </si>
  <si>
    <t>CR 22 – d &amp; e</t>
  </si>
  <si>
    <t>Temporary electrical installation inspector</t>
  </si>
  <si>
    <t xml:space="preserve">CR 26 – a </t>
  </si>
  <si>
    <t>Competent person for stacking and storage</t>
  </si>
  <si>
    <t xml:space="preserve">CR 27 – h </t>
  </si>
  <si>
    <t>Competent person for inspection of fire equipment</t>
  </si>
  <si>
    <t>CR 27 – i</t>
  </si>
  <si>
    <t>Excavation Warden</t>
  </si>
  <si>
    <t>RISK ASSESSMENT (will include)</t>
  </si>
  <si>
    <t xml:space="preserve">CR 7(1) – a </t>
  </si>
  <si>
    <t>Risk identification</t>
  </si>
  <si>
    <t xml:space="preserve">CR 7(1) – b </t>
  </si>
  <si>
    <t>Risk analysis</t>
  </si>
  <si>
    <t xml:space="preserve">CR 7(1) – c </t>
  </si>
  <si>
    <t>Risk controls/ Safe work procedures/ Method statement</t>
  </si>
  <si>
    <t xml:space="preserve">   Matrix and rating</t>
  </si>
  <si>
    <t xml:space="preserve">CR 7(1) – d </t>
  </si>
  <si>
    <t>Monitoring Plan</t>
  </si>
  <si>
    <t xml:space="preserve">CR 7(1) – e </t>
  </si>
  <si>
    <t>Review Plan</t>
  </si>
  <si>
    <t>CR 7(7)</t>
  </si>
  <si>
    <t xml:space="preserve">INDUCTION TRAINING </t>
  </si>
  <si>
    <t>CR 7(4)</t>
  </si>
  <si>
    <t>The company training syllabus</t>
  </si>
  <si>
    <t xml:space="preserve">CR 7(9) – a </t>
  </si>
  <si>
    <t>Attendance register of the induction course</t>
  </si>
  <si>
    <t xml:space="preserve">CR 7(9) – b </t>
  </si>
  <si>
    <t>Proof of induction on person</t>
  </si>
  <si>
    <t>FALL PROTECTION PLAN</t>
  </si>
  <si>
    <t xml:space="preserve">CR 8(2) – a </t>
  </si>
  <si>
    <t>A Risk Assessment</t>
  </si>
  <si>
    <t xml:space="preserve">CR 8(2) – b </t>
  </si>
  <si>
    <t>Training Program</t>
  </si>
  <si>
    <t>CR 8(3)</t>
  </si>
  <si>
    <t>Is the relevant supervisor in possession of fall protection plan?</t>
  </si>
  <si>
    <t>CR 8(2) – b  &amp; 21</t>
  </si>
  <si>
    <t>CERTIFICATION OF MEDICAL FITNESS</t>
  </si>
  <si>
    <t>Evaluation of physical fitness of persons by a registered Medical Practitioner and Medical Matrix Register</t>
  </si>
  <si>
    <t>Various</t>
  </si>
  <si>
    <t>PLANNED MAINTENANCE INSPECTION, REGISTERED RECORDS (CHECKLISTS AND SIGNATURES)</t>
  </si>
  <si>
    <t>Sec 44</t>
  </si>
  <si>
    <t>Scaffolds</t>
  </si>
  <si>
    <t>CR 8(2) – d</t>
  </si>
  <si>
    <t xml:space="preserve">Inspection, testing and maintenance of fall protection equipment </t>
  </si>
  <si>
    <t>DMR 18(5)</t>
  </si>
  <si>
    <t>Lifting machines and lifting tackle</t>
  </si>
  <si>
    <t>GSR 3(4)</t>
  </si>
  <si>
    <t xml:space="preserve">First Aid box an logbook register </t>
  </si>
  <si>
    <t>GSR 13A</t>
  </si>
  <si>
    <t>Ladder inspections done as per requirement</t>
  </si>
  <si>
    <t xml:space="preserve">VUP 11 </t>
  </si>
  <si>
    <t>Vessels under pressure - compressors, fire extinguishers</t>
  </si>
  <si>
    <t>EMR 9</t>
  </si>
  <si>
    <t>Portable electrical tools</t>
  </si>
  <si>
    <t>EMR 10</t>
  </si>
  <si>
    <t>Portable electrical lights</t>
  </si>
  <si>
    <t>GSR 2</t>
  </si>
  <si>
    <t>Personal protective equipment issued and records thereof</t>
  </si>
  <si>
    <t>RECORDS</t>
  </si>
  <si>
    <t>CR 10(1)</t>
  </si>
  <si>
    <t>Record of inspections of formwork and support work</t>
  </si>
  <si>
    <t xml:space="preserve">CR 11(3) – h </t>
  </si>
  <si>
    <t>Record of inspection of excavation, bracing and shoring</t>
  </si>
  <si>
    <t>CR 12(2)</t>
  </si>
  <si>
    <t>Method statement for demolishing a structure</t>
  </si>
  <si>
    <t>CR 12(11)</t>
  </si>
  <si>
    <t>Method statement for use of explosives</t>
  </si>
  <si>
    <t xml:space="preserve">CR 15(2) – b </t>
  </si>
  <si>
    <t>Certificate of system design for suspended platform</t>
  </si>
  <si>
    <t xml:space="preserve">CR 15(2) – c </t>
  </si>
  <si>
    <t>Operational compliance plan - suspended platform</t>
  </si>
  <si>
    <t>CR 15(10)</t>
  </si>
  <si>
    <t>Daily inspection records - suspended platform</t>
  </si>
  <si>
    <t xml:space="preserve">CR 15(12) – c </t>
  </si>
  <si>
    <t>Training records - suspended platform</t>
  </si>
  <si>
    <t>Daily inspection of material hoists performed</t>
  </si>
  <si>
    <t xml:space="preserve">CR 17(8) – c </t>
  </si>
  <si>
    <t>Inspection results of materials hoist</t>
  </si>
  <si>
    <t>CR 18(9)</t>
  </si>
  <si>
    <t>Record of repairs / maintenance to a batch plant</t>
  </si>
  <si>
    <t>Register of nails / maintenance to a batch plant</t>
  </si>
  <si>
    <t xml:space="preserve">CR 21(1) – j </t>
  </si>
  <si>
    <t>Construction vehicle and mobile plant inspection records</t>
  </si>
  <si>
    <t xml:space="preserve">CR 22 – d </t>
  </si>
  <si>
    <t>Temporary electrical installation inspection register</t>
  </si>
  <si>
    <t>PREMISES AND HOUSE KEEPING</t>
  </si>
  <si>
    <t>Building and floors in good condition</t>
  </si>
  <si>
    <t>Sufficient lighting adequate - Spotlights for all work areas</t>
  </si>
  <si>
    <t>Illumination adequate as determined by survey</t>
  </si>
  <si>
    <t>Ventilation adequate as determined by survey</t>
  </si>
  <si>
    <t>Toilets and ablution facilities meet minimum standard and available</t>
  </si>
  <si>
    <t>Sufficient waste bins/ containers provided and managed</t>
  </si>
  <si>
    <t>Waste disposal facilities - skips available and marked</t>
  </si>
  <si>
    <t>Hazardous waste handling/ storage/ transportation formalized according to risk requirements</t>
  </si>
  <si>
    <t xml:space="preserve">Environmental risk control </t>
  </si>
  <si>
    <t>Colour cording/ demarcation/ signposted. Plant, equipment and pipelines</t>
  </si>
  <si>
    <t>Risks on moving machinery/ equipment and parts identified, minimized and managed</t>
  </si>
  <si>
    <t>MECHANICAL, ELECTRICAL AND PERSONAL SAFEGUARDING</t>
  </si>
  <si>
    <t>Wearing of loose clothing, jewellery and loose hair in the proximity of moving machinery</t>
  </si>
  <si>
    <t>Lockout procedures to cover all sources of energy and checks to ensure zero potential before any work commences</t>
  </si>
  <si>
    <t>Safe lock outs on all prescribed equipment at points of control/ operation and any individual points in supply circuit to isolate safely</t>
  </si>
  <si>
    <t>Light switches , DB's and plugs identified and marked</t>
  </si>
  <si>
    <t>Scaffolding erected in terms of CR 14 and SANS 10085</t>
  </si>
  <si>
    <t>All stairways (4 raises or more) fitted with at least one handrail</t>
  </si>
  <si>
    <t>Condition of lifting equipment certified (checklists &amp; inspections, including rentals)</t>
  </si>
  <si>
    <t>Barricading, demarcation and signs (hazardous  areas, openings and dangerous places) see CR 8</t>
  </si>
  <si>
    <t>All boilers and pressure vessels meet legal requirements and certified. (calibrations, inspections and certificates)</t>
  </si>
  <si>
    <t>Portable gas cylinders correctly transported and stored. Flash back arrestors both lines</t>
  </si>
  <si>
    <t>All products / substances clearly labeled and stored</t>
  </si>
  <si>
    <t>All use of HCS/ Radioactive sources used in accordance with risk assessments and training/ procedures, medical surveillance and personal protective equipment (dosimeters, dose exposure and time exposure)</t>
  </si>
  <si>
    <t>All company vehicles, construction vehicles and mobile plant roadworthy, licensed, fitted with audible alarms and strobe lights</t>
  </si>
  <si>
    <t>All single/ three phased electrical equipment in the condition and on register</t>
  </si>
  <si>
    <t>All socket outlets circuits protected by E/L units. Portable units for wet work. Earth leakage tested</t>
  </si>
  <si>
    <t>All wiring safe and in accordance with specifications. Certificates of compliance valid and available</t>
  </si>
  <si>
    <t>All switches, plugs, jointing fuse boxes and distribution panels in accordance with legal requirements</t>
  </si>
  <si>
    <t>All personal hand tools in order. Homemade tools authorized</t>
  </si>
  <si>
    <t>Employees trained on limitations, maintenance of personal protective equipment</t>
  </si>
  <si>
    <t>Personal protective equipment surveys conducted to determine which PPE is required for each task and are they available</t>
  </si>
  <si>
    <t>PPE inspections done and employee commitment to wear signed</t>
  </si>
  <si>
    <t>Tool inspection. Explosive powered tools. Management of cartridges and tools, appointments and issuing of nails and studs CR 19</t>
  </si>
  <si>
    <t>Identified employees trained and authorized as responsible persons</t>
  </si>
  <si>
    <t>Condition of ladders</t>
  </si>
  <si>
    <t>Ladders on register and identified number visible. Where possible, no wooden ladders to be used</t>
  </si>
  <si>
    <t>MANAGEMENT OF FIRE AND OTHER EMERGENCY RISKS</t>
  </si>
  <si>
    <t>Fire and emergency equipment applicable to risk</t>
  </si>
  <si>
    <t>Fire and emergency equipment freely accessible</t>
  </si>
  <si>
    <t>All emergency exits accessible and signs displayed</t>
  </si>
  <si>
    <t>Regular maintenance for fire extinguishers</t>
  </si>
  <si>
    <t>Storage of flammable/ explosive/ radioactive sources and items according to site standards</t>
  </si>
  <si>
    <t>Fire extinguishers, firewatchers, hot work permit available when doing "Hot Work"</t>
  </si>
  <si>
    <t>Emergency plan, Evacuation plan available and displayed in all offices and buildings</t>
  </si>
  <si>
    <t>All employees trained in emergency evacuation procedures</t>
  </si>
  <si>
    <t>Responsible person appointed to co-ordinate all emergencies</t>
  </si>
  <si>
    <t>All reportable incidents/ accidents/ occupational illness/ diseases recorded on official documents as required by legislation and client electronically</t>
  </si>
  <si>
    <t>Designated investigators trained to investigate SHE incidents</t>
  </si>
  <si>
    <t>INCIDENT RECORDING AND INVESTIGATION</t>
  </si>
  <si>
    <t>SHE Representatives (section) included in actual investigation</t>
  </si>
  <si>
    <t>Root causes identified when investigating the SHE incident. Root cause identified, actions addressed and signed off by employers, investigator and SHE Rep</t>
  </si>
  <si>
    <t>SHE incidents recorded in SHE Committee minutes (causes and preventative action)</t>
  </si>
  <si>
    <t>Statistics kept for SHE performance and displayed</t>
  </si>
  <si>
    <t>All incidents received, communicated and recalled with all employees</t>
  </si>
  <si>
    <t>MANAGEMENT</t>
  </si>
  <si>
    <t>SHE Reps trained and corrected (1 per 20 employees)</t>
  </si>
  <si>
    <t>SHE Reps - do regular inspections in area of responsibility</t>
  </si>
  <si>
    <t>SHE Reps - attend SHE committee meetings</t>
  </si>
  <si>
    <t>SHE committee established according to standards and needs of the company and principal</t>
  </si>
  <si>
    <t>SHE committee meetings held as per standard and minutes kept</t>
  </si>
  <si>
    <t>Items on minutes actioned (recommendation/ action clearly indicated in minutes)</t>
  </si>
  <si>
    <t>On- the- job SHE committee system in place</t>
  </si>
  <si>
    <t>First aid boxes/ facilities provided for all workplaces and stocked according to standard and risk. Clearly indicated by information signs</t>
  </si>
  <si>
    <t>Each First Aid box under control of a qualified first-aider</t>
  </si>
  <si>
    <t>Applicable legislation available and used</t>
  </si>
  <si>
    <t>First - aid training valid and according to requirements (1 per every 50 employees)</t>
  </si>
  <si>
    <t>Formal SHE training (training needs according to risks). Training records available</t>
  </si>
  <si>
    <t xml:space="preserve">Medical surveillance and biological monitoring programs appropriate to risk </t>
  </si>
  <si>
    <t>Person - job specifications available and used to ensure all employees match job specific profile requirements. (OHS specifications)</t>
  </si>
  <si>
    <t>Job observation carried out regularly, intervals according to risk</t>
  </si>
  <si>
    <t>All Sub-Contractors Audited by the principal contractor to ensure compliance</t>
  </si>
  <si>
    <t>SHE specifications/ restrictions for SHE items available for contractors to budget for safety equipment</t>
  </si>
  <si>
    <t>Policy, standards, guidelines and safety specifications to contractors</t>
  </si>
  <si>
    <t>Was induction done by the client- entrance permit</t>
  </si>
  <si>
    <t>List of employees exposed to Table 3 HCS at medical center</t>
  </si>
  <si>
    <t>A</t>
  </si>
  <si>
    <t>B</t>
  </si>
  <si>
    <t>D</t>
  </si>
  <si>
    <t>E</t>
  </si>
  <si>
    <t>F</t>
  </si>
  <si>
    <t>G</t>
  </si>
  <si>
    <t>Column1</t>
  </si>
  <si>
    <t>Column2</t>
  </si>
  <si>
    <t>Column3</t>
  </si>
  <si>
    <t>Column4</t>
  </si>
  <si>
    <t>Column5</t>
  </si>
  <si>
    <t>0-25%</t>
  </si>
  <si>
    <t>25-50%</t>
  </si>
  <si>
    <t>50-75%</t>
  </si>
  <si>
    <t>75-100%</t>
  </si>
  <si>
    <t>List of Contractors</t>
  </si>
  <si>
    <t>C</t>
  </si>
  <si>
    <t>Compliance od Contractor</t>
  </si>
  <si>
    <t>Total</t>
  </si>
  <si>
    <t>Compliance</t>
  </si>
  <si>
    <t>Compliance of Contractor</t>
  </si>
  <si>
    <t>SHE Sections</t>
  </si>
  <si>
    <t>Percentile</t>
  </si>
  <si>
    <t>A1</t>
  </si>
  <si>
    <t>A2</t>
  </si>
  <si>
    <t>A3</t>
  </si>
  <si>
    <t>A4</t>
  </si>
  <si>
    <t>B1</t>
  </si>
  <si>
    <t>B2</t>
  </si>
  <si>
    <t>B3</t>
  </si>
  <si>
    <t>B4</t>
  </si>
  <si>
    <t>B5</t>
  </si>
  <si>
    <t>D1</t>
  </si>
  <si>
    <t>D2</t>
  </si>
  <si>
    <t>D3</t>
  </si>
  <si>
    <t>D4</t>
  </si>
  <si>
    <t>D5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</si>
  <si>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</si>
  <si>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</si>
  <si>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</si>
  <si>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</si>
  <si>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</si>
  <si>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</si>
  <si>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</si>
  <si>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</si>
  <si>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</si>
  <si>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2013 Contractor Names with Percentage of Compliance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</si>
</sst>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2" borderId="2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9" xfId="0" applyFill="1" applyBorder="1"/>
    <xf numFmtId="0" fontId="0" fillId="0" borderId="8" xfId="0" applyBorder="1"/>
    <xf numFmtId="0" fontId="0" fillId="2" borderId="14" xfId="0" applyFill="1" applyBorder="1"/>
    <xf numFmtId="0" fontId="0" fillId="0" borderId="13" xfId="0" applyBorder="1" applyAlignment="1"/>
    <xf numFmtId="0" fontId="0" fillId="0" borderId="13" xfId="0" applyBorder="1"/>
    <xf numFmtId="0" fontId="0" fillId="2" borderId="7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2" borderId="21" xfId="0" applyFill="1" applyBorder="1"/>
    <xf numFmtId="0" fontId="0" fillId="0" borderId="24" xfId="0" applyBorder="1"/>
    <xf numFmtId="0" fontId="2" fillId="0" borderId="10" xfId="0" applyFont="1" applyBorder="1"/>
    <xf numFmtId="0" fontId="3" fillId="0" borderId="22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0" fillId="0" borderId="27" xfId="0" applyBorder="1"/>
    <xf numFmtId="0" fontId="0" fillId="0" borderId="18" xfId="0" applyBorder="1"/>
    <xf numFmtId="0" fontId="3" fillId="0" borderId="28" xfId="0" applyFont="1" applyBorder="1"/>
    <xf numFmtId="0" fontId="0" fillId="0" borderId="29" xfId="0" applyBorder="1"/>
    <xf numFmtId="0" fontId="1" fillId="2" borderId="27" xfId="0" applyFont="1" applyFill="1" applyBorder="1"/>
    <xf numFmtId="0" fontId="0" fillId="0" borderId="28" xfId="0" applyBorder="1"/>
    <xf numFmtId="0" fontId="2" fillId="0" borderId="28" xfId="0" applyFont="1" applyBorder="1"/>
    <xf numFmtId="0" fontId="2" fillId="0" borderId="18" xfId="0" applyFont="1" applyBorder="1"/>
    <xf numFmtId="0" fontId="0" fillId="0" borderId="31" xfId="0" applyBorder="1"/>
    <xf numFmtId="0" fontId="0" fillId="0" borderId="19" xfId="0" applyBorder="1"/>
    <xf numFmtId="0" fontId="3" fillId="0" borderId="32" xfId="0" applyFont="1" applyBorder="1"/>
    <xf numFmtId="0" fontId="0" fillId="0" borderId="33" xfId="0" applyBorder="1"/>
    <xf numFmtId="0" fontId="3" fillId="2" borderId="31" xfId="0" applyFont="1" applyFill="1" applyBorder="1"/>
    <xf numFmtId="0" fontId="0" fillId="0" borderId="32" xfId="0" applyBorder="1"/>
    <xf numFmtId="0" fontId="2" fillId="0" borderId="32" xfId="0" applyFont="1" applyBorder="1"/>
    <xf numFmtId="0" fontId="2" fillId="0" borderId="32" xfId="0" applyFont="1" applyBorder="1" applyAlignment="1">
      <alignment wrapText="1"/>
    </xf>
    <xf numFmtId="0" fontId="2" fillId="0" borderId="19" xfId="0" applyFont="1" applyBorder="1"/>
    <xf numFmtId="0" fontId="2" fillId="0" borderId="29" xfId="0" applyFont="1" applyBorder="1"/>
    <xf numFmtId="0" fontId="2" fillId="0" borderId="33" xfId="0" applyFont="1" applyBorder="1"/>
    <xf numFmtId="0" fontId="2" fillId="0" borderId="11" xfId="0" applyFont="1" applyBorder="1"/>
    <xf numFmtId="0" fontId="2" fillId="0" borderId="30" xfId="0" applyFont="1" applyBorder="1"/>
    <xf numFmtId="0" fontId="2" fillId="0" borderId="25" xfId="0" applyFont="1" applyBorder="1"/>
    <xf numFmtId="0" fontId="2" fillId="0" borderId="34" xfId="0" applyFont="1" applyBorder="1"/>
    <xf numFmtId="0" fontId="2" fillId="0" borderId="12" xfId="0" applyFont="1" applyBorder="1"/>
    <xf numFmtId="0" fontId="0" fillId="0" borderId="5" xfId="0" applyBorder="1"/>
    <xf numFmtId="0" fontId="0" fillId="0" borderId="25" xfId="0" applyBorder="1"/>
    <xf numFmtId="0" fontId="3" fillId="2" borderId="15" xfId="0" applyFont="1" applyFill="1" applyBorder="1"/>
    <xf numFmtId="0" fontId="2" fillId="2" borderId="7" xfId="0" applyFont="1" applyFill="1" applyBorder="1"/>
    <xf numFmtId="0" fontId="3" fillId="2" borderId="16" xfId="0" applyFont="1" applyFill="1" applyBorder="1"/>
    <xf numFmtId="0" fontId="3" fillId="2" borderId="7" xfId="0" applyFont="1" applyFill="1" applyBorder="1"/>
    <xf numFmtId="0" fontId="2" fillId="2" borderId="35" xfId="0" applyFont="1" applyFill="1" applyBorder="1"/>
    <xf numFmtId="0" fontId="2" fillId="2" borderId="15" xfId="0" applyFont="1" applyFill="1" applyBorder="1"/>
    <xf numFmtId="0" fontId="3" fillId="2" borderId="16" xfId="0" applyFont="1" applyFill="1" applyBorder="1" applyAlignment="1">
      <alignment wrapText="1"/>
    </xf>
    <xf numFmtId="0" fontId="0" fillId="0" borderId="30" xfId="0" applyBorder="1"/>
    <xf numFmtId="0" fontId="0" fillId="0" borderId="34" xfId="0" applyBorder="1"/>
    <xf numFmtId="0" fontId="1" fillId="2" borderId="15" xfId="0" applyFont="1" applyFill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2" borderId="36" xfId="0" applyFill="1" applyBorder="1"/>
    <xf numFmtId="0" fontId="0" fillId="0" borderId="39" xfId="0" applyBorder="1"/>
    <xf numFmtId="0" fontId="0" fillId="2" borderId="1" xfId="0" applyFill="1" applyBorder="1"/>
    <xf numFmtId="0" fontId="3" fillId="2" borderId="27" xfId="0" applyFont="1" applyFill="1" applyBorder="1"/>
    <xf numFmtId="0" fontId="2" fillId="0" borderId="28" xfId="0" applyFont="1" applyBorder="1" applyAlignment="1">
      <alignment wrapText="1"/>
    </xf>
    <xf numFmtId="0" fontId="3" fillId="2" borderId="15" xfId="0" applyFont="1" applyFill="1" applyBorder="1" applyAlignment="1">
      <alignment wrapText="1"/>
    </xf>
    <xf numFmtId="0" fontId="0" fillId="2" borderId="31" xfId="0" applyFill="1" applyBorder="1"/>
    <xf numFmtId="0" fontId="0" fillId="2" borderId="35" xfId="0" applyFill="1" applyBorder="1"/>
    <xf numFmtId="0" fontId="0" fillId="0" borderId="12" xfId="0" applyBorder="1"/>
    <xf numFmtId="0" fontId="0" fillId="2" borderId="16" xfId="0" applyFill="1" applyBorder="1"/>
    <xf numFmtId="0" fontId="0" fillId="2" borderId="41" xfId="0" applyFill="1" applyBorder="1"/>
    <xf numFmtId="0" fontId="0" fillId="0" borderId="42" xfId="0" applyBorder="1"/>
    <xf numFmtId="0" fontId="1" fillId="2" borderId="7" xfId="0" applyFont="1" applyFill="1" applyBorder="1"/>
    <xf numFmtId="0" fontId="2" fillId="0" borderId="0" xfId="0" applyFont="1" applyFill="1" applyBorder="1"/>
    <xf numFmtId="0" fontId="0" fillId="0" borderId="43" xfId="0" applyBorder="1"/>
    <xf numFmtId="0" fontId="0" fillId="0" borderId="2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10" fontId="0" fillId="0" borderId="4" xfId="0" applyNumberFormat="1" applyBorder="1"/>
    <xf numFmtId="10" fontId="0" fillId="0" borderId="47" xfId="0" applyNumberFormat="1" applyBorder="1"/>
    <xf numFmtId="10" fontId="0" fillId="0" borderId="0" xfId="0" applyNumberFormat="1"/>
    <xf numFmtId="0" fontId="0" fillId="0" borderId="0" xfId="0" applyBorder="1"/>
    <xf numFmtId="10" fontId="0" fillId="0" borderId="0" xfId="0" applyNumberFormat="1" applyBorder="1"/>
    <xf numFmtId="0" fontId="1" fillId="0" borderId="0" xfId="0" applyFont="1" applyBorder="1" applyAlignment="1"/>
    <xf numFmtId="0" fontId="0" fillId="0" borderId="0" xfId="0" applyFill="1" applyBorder="1"/>
    <xf numFmtId="0" fontId="0" fillId="0" borderId="0" xfId="0" applyNumberFormat="1"/>
    <xf numFmtId="0" fontId="0" fillId="0" borderId="0" xfId="0" applyNumberFormat="1" applyFill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3" borderId="12" xfId="0" applyFont="1" applyFill="1" applyBorder="1"/>
    <xf numFmtId="0" fontId="0" fillId="3" borderId="5" xfId="0" applyFill="1" applyBorder="1"/>
    <xf numFmtId="0" fontId="0" fillId="3" borderId="42" xfId="0" applyFill="1" applyBorder="1"/>
    <xf numFmtId="0" fontId="0" fillId="3" borderId="12" xfId="0" applyFill="1" applyBorder="1"/>
    <xf numFmtId="0" fontId="2" fillId="3" borderId="11" xfId="0" applyFont="1" applyFill="1" applyBorder="1"/>
    <xf numFmtId="0" fontId="0" fillId="3" borderId="6" xfId="0" applyFill="1" applyBorder="1"/>
    <xf numFmtId="0" fontId="0" fillId="3" borderId="38" xfId="0" applyFill="1" applyBorder="1"/>
    <xf numFmtId="0" fontId="0" fillId="3" borderId="11" xfId="0" applyFill="1" applyBorder="1"/>
    <xf numFmtId="0" fontId="0" fillId="3" borderId="33" xfId="0" applyFill="1" applyBorder="1"/>
    <xf numFmtId="0" fontId="0" fillId="3" borderId="34" xfId="0" applyFill="1" applyBorder="1"/>
    <xf numFmtId="0" fontId="2" fillId="3" borderId="8" xfId="0" applyFont="1" applyFill="1" applyBorder="1"/>
    <xf numFmtId="0" fontId="0" fillId="3" borderId="4" xfId="0" applyFill="1" applyBorder="1"/>
    <xf numFmtId="0" fontId="0" fillId="3" borderId="39" xfId="0" applyFill="1" applyBorder="1"/>
    <xf numFmtId="0" fontId="0" fillId="3" borderId="8" xfId="0" applyFill="1" applyBorder="1"/>
    <xf numFmtId="0" fontId="0" fillId="3" borderId="19" xfId="0" applyFill="1" applyBorder="1"/>
    <xf numFmtId="0" fontId="2" fillId="3" borderId="10" xfId="0" applyFont="1" applyFill="1" applyBorder="1"/>
    <xf numFmtId="0" fontId="0" fillId="3" borderId="1" xfId="0" applyFill="1" applyBorder="1"/>
    <xf numFmtId="0" fontId="0" fillId="3" borderId="37" xfId="0" applyFill="1" applyBorder="1"/>
    <xf numFmtId="0" fontId="0" fillId="3" borderId="10" xfId="0" applyFill="1" applyBorder="1"/>
    <xf numFmtId="0" fontId="0" fillId="3" borderId="32" xfId="0" applyFill="1" applyBorder="1"/>
    <xf numFmtId="0" fontId="4" fillId="2" borderId="44" xfId="0" applyFont="1" applyFill="1" applyBorder="1"/>
    <xf numFmtId="0" fontId="4" fillId="2" borderId="10" xfId="0" applyFont="1" applyFill="1" applyBorder="1"/>
    <xf numFmtId="0" fontId="4" fillId="2" borderId="1" xfId="0" applyFont="1" applyFill="1" applyBorder="1"/>
    <xf numFmtId="0" fontId="4" fillId="2" borderId="37" xfId="0" applyFont="1" applyFill="1" applyBorder="1"/>
    <xf numFmtId="0" fontId="4" fillId="2" borderId="45" xfId="0" applyFont="1" applyFill="1" applyBorder="1"/>
    <xf numFmtId="0" fontId="0" fillId="0" borderId="0" xfId="0" applyAlignment="1">
      <alignment textRotation="255"/>
    </xf>
    <xf numFmtId="0" fontId="1" fillId="0" borderId="28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 applyAlignment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Normal" xfId="0" builtinId="0"/>
  </cellStyles>
  <dxfs count="81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A 2013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Sheet1!$CI$20:$CI$23</c:f>
            </c:multiLvlStrRef>
          </c:cat>
          <c:val>
            <c:numRef>
              <c:f>Sheet1!$CJ$25:$CJ$28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B 2013</c:v>
          </c:tx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layout>
                <c:manualLayout>
                  <c:x val="-2.9909011373578251E-2"/>
                  <c:y val="0.1442279090113735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Sheet1!$CI$20:$CI$23</c:f>
            </c:multiLvlStrRef>
          </c:cat>
          <c:val>
            <c:numRef>
              <c:f>Sheet1!$CK$25:$CK$28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38393132108486439"/>
          <c:y val="0.2452548118985127"/>
          <c:w val="0.45284711286089241"/>
          <c:h val="0.75474518810148727"/>
        </c:manualLayout>
      </c:layout>
      <c:pieChart>
        <c:varyColors val="1"/>
        <c:ser>
          <c:idx val="0"/>
          <c:order val="0"/>
          <c:tx>
            <c:v>Contractor D 2013</c:v>
          </c:tx>
          <c:dLbls>
            <c:dLbl>
              <c:idx val="0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Sheet1!$CI$20:$CI$23</c:f>
            </c:multiLvlStrRef>
          </c:cat>
          <c:val>
            <c:numRef>
              <c:f>Sheet1!$CL$25:$CL$28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E 2013</c:v>
          </c:tx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Sheet1!$CI$20:$CI$23</c:f>
            </c:multiLvlStrRef>
          </c:cat>
          <c:val>
            <c:numRef>
              <c:f>Sheet1!$CM$25:$CM$28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F 2013</c:v>
          </c:tx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Sheet1!$CI$10:$CI$13</c:f>
            </c:multiLvlStrRef>
          </c:cat>
          <c:val>
            <c:numRef>
              <c:f>Sheet1!$CN$25:$CN$28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G 2013</c:v>
          </c:tx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Sheet1!$CI$20:$CI$23</c:f>
            </c:multiLvlStrRef>
          </c:cat>
          <c:val>
            <c:numRef>
              <c:f>Sheet1!$CO$25:$CO$28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0 - 25% Compliance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0 - 25%</c:v>
          </c:tx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Sheet1!$CJ$25:$CO$25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25 -50% Compliance</c:v>
          </c:tx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Sheet1!$CJ$26:$CO$26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50 - 75% Compliance</c:v>
          </c:tx>
          <c:dLbls>
            <c:dLbl>
              <c:idx val="3"/>
              <c:delete val="1"/>
            </c:dLbl>
            <c:dLbl>
              <c:idx val="5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Sheet1!$CJ$27:$CO$27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75 - 100% Compliance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Sheet1!$CJ$28:$CO$28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multiLvlStrRef>
              <c:f>Sheet1!$BV$10:$BV$13</c:f>
            </c:multiLvlStrRef>
          </c:cat>
          <c:val>
            <c:numRef>
              <c:f>Sheet1!$BX$10</c:f>
            </c:numRef>
          </c:val>
        </c:ser>
        <c:ser>
          <c:idx val="1"/>
          <c:order val="1"/>
          <c:invertIfNegative val="0"/>
          <c:cat>
            <c:multiLvlStrRef>
              <c:f>Sheet1!$BV$10:$BV$13</c:f>
            </c:multiLvlStrRef>
          </c:cat>
          <c:val>
            <c:numRef>
              <c:f>Sheet1!$BX$11</c:f>
            </c:numRef>
          </c:val>
        </c:ser>
        <c:ser>
          <c:idx val="2"/>
          <c:order val="2"/>
          <c:invertIfNegative val="0"/>
          <c:cat>
            <c:multiLvlStrRef>
              <c:f>Sheet1!$BV$10:$BV$13</c:f>
            </c:multiLvlStrRef>
          </c:cat>
          <c:val>
            <c:numRef>
              <c:f>Sheet1!$BX$12</c:f>
            </c:numRef>
          </c:val>
        </c:ser>
        <c:ser>
          <c:idx val="3"/>
          <c:order val="3"/>
          <c:invertIfNegative val="0"/>
          <c:cat>
            <c:multiLvlStrRef>
              <c:f>Sheet1!$BV$10:$BV$13</c:f>
            </c:multiLvlStrRef>
          </c:cat>
          <c:val>
            <c:numRef>
              <c:f>Sheet1!$BX$13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1193728"/>
        <c:axId val="91195264"/>
      </c:barChart>
      <c:catAx>
        <c:axId val="91193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1195264"/>
        <c:crosses val="autoZero"/>
        <c:auto val="1"/>
        <c:lblAlgn val="ctr"/>
        <c:lblOffset val="100"/>
        <c:noMultiLvlLbl val="0"/>
      </c:catAx>
      <c:valAx>
        <c:axId val="911952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911937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2013 SHE Contractor Compliance</c:v>
          </c:tx>
          <c:invertIfNegative val="0"/>
          <c:cat>
            <c:multiLvlStrRef>
              <c:f>Sheet1!$AJ$200:$AO$200</c:f>
            </c:multiLvlStrRef>
          </c:cat>
          <c:val>
            <c:numRef>
              <c:f>Sheet1!$AJ$203:$AO$203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11264"/>
        <c:axId val="91212800"/>
      </c:barChart>
      <c:catAx>
        <c:axId val="91211264"/>
        <c:scaling>
          <c:orientation val="minMax"/>
        </c:scaling>
        <c:delete val="0"/>
        <c:axPos val="b"/>
        <c:majorTickMark val="out"/>
        <c:minorTickMark val="none"/>
        <c:tickLblPos val="nextTo"/>
        <c:crossAx val="91212800"/>
        <c:crosses val="autoZero"/>
        <c:auto val="1"/>
        <c:lblAlgn val="ctr"/>
        <c:lblOffset val="100"/>
        <c:noMultiLvlLbl val="0"/>
      </c:catAx>
      <c:valAx>
        <c:axId val="9121280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912112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0-25% for Different SHE Section</c:v>
          </c:tx>
          <c:val>
            <c:numRef>
              <c:f>Sheet1!$BX$195:$CJ$195</c:f>
            </c:numRef>
          </c:val>
          <c:smooth val="0"/>
        </c:ser>
        <c:ser>
          <c:idx val="1"/>
          <c:order val="1"/>
          <c:tx>
            <c:v>25-50% for Different SHE Section</c:v>
          </c:tx>
          <c:val>
            <c:numRef>
              <c:f>Sheet1!$BX$194:$CJ$194</c:f>
            </c:numRef>
          </c:val>
          <c:smooth val="0"/>
        </c:ser>
        <c:ser>
          <c:idx val="2"/>
          <c:order val="2"/>
          <c:tx>
            <c:v>50-75% for Different SHE Section</c:v>
          </c:tx>
          <c:val>
            <c:numRef>
              <c:f>Sheet1!$BX$193:$CJ$193</c:f>
            </c:numRef>
          </c:val>
          <c:smooth val="0"/>
        </c:ser>
        <c:ser>
          <c:idx val="3"/>
          <c:order val="3"/>
          <c:tx>
            <c:v>75-100% for Different SHE Section</c:v>
          </c:tx>
          <c:val>
            <c:numRef>
              <c:f>Sheet1!$BX$192:$CJ$192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248128"/>
        <c:axId val="91249664"/>
      </c:lineChart>
      <c:catAx>
        <c:axId val="91248128"/>
        <c:scaling>
          <c:orientation val="minMax"/>
        </c:scaling>
        <c:delete val="0"/>
        <c:axPos val="b"/>
        <c:majorTickMark val="out"/>
        <c:minorTickMark val="none"/>
        <c:tickLblPos val="nextTo"/>
        <c:crossAx val="91249664"/>
        <c:crosses val="autoZero"/>
        <c:auto val="1"/>
        <c:lblAlgn val="ctr"/>
        <c:lblOffset val="100"/>
        <c:noMultiLvlLbl val="0"/>
      </c:catAx>
      <c:valAx>
        <c:axId val="912496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91248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93</xdr:col>
      <xdr:colOff>190499</xdr:colOff>
      <xdr:row>0</xdr:row>
      <xdr:rowOff>0</xdr:rowOff>
    </xdr:from>
    <xdr:to>
      <xdr:col>100</xdr:col>
      <xdr:colOff>511968</xdr:colOff>
      <xdr:row>14</xdr:row>
      <xdr:rowOff>64294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93</xdr:col>
      <xdr:colOff>190500</xdr:colOff>
      <xdr:row>14</xdr:row>
      <xdr:rowOff>152400</xdr:rowOff>
    </xdr:from>
    <xdr:to>
      <xdr:col>100</xdr:col>
      <xdr:colOff>511969</xdr:colOff>
      <xdr:row>29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93</xdr:col>
      <xdr:colOff>250033</xdr:colOff>
      <xdr:row>29</xdr:row>
      <xdr:rowOff>176213</xdr:rowOff>
    </xdr:from>
    <xdr:to>
      <xdr:col>100</xdr:col>
      <xdr:colOff>571502</xdr:colOff>
      <xdr:row>44</xdr:row>
      <xdr:rowOff>61913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93</xdr:col>
      <xdr:colOff>285750</xdr:colOff>
      <xdr:row>45</xdr:row>
      <xdr:rowOff>33337</xdr:rowOff>
    </xdr:from>
    <xdr:to>
      <xdr:col>101</xdr:col>
      <xdr:colOff>0</xdr:colOff>
      <xdr:row>59</xdr:row>
      <xdr:rowOff>109537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93</xdr:col>
      <xdr:colOff>297654</xdr:colOff>
      <xdr:row>61</xdr:row>
      <xdr:rowOff>9525</xdr:rowOff>
    </xdr:from>
    <xdr:to>
      <xdr:col>101</xdr:col>
      <xdr:colOff>11904</xdr:colOff>
      <xdr:row>75</xdr:row>
      <xdr:rowOff>85725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93</xdr:col>
      <xdr:colOff>297657</xdr:colOff>
      <xdr:row>76</xdr:row>
      <xdr:rowOff>57150</xdr:rowOff>
    </xdr:from>
    <xdr:to>
      <xdr:col>101</xdr:col>
      <xdr:colOff>11907</xdr:colOff>
      <xdr:row>90</xdr:row>
      <xdr:rowOff>133350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101</xdr:col>
      <xdr:colOff>83344</xdr:colOff>
      <xdr:row>0</xdr:row>
      <xdr:rowOff>0</xdr:rowOff>
    </xdr:from>
    <xdr:to>
      <xdr:col>108</xdr:col>
      <xdr:colOff>404813</xdr:colOff>
      <xdr:row>14</xdr:row>
      <xdr:rowOff>64294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101</xdr:col>
      <xdr:colOff>59530</xdr:colOff>
      <xdr:row>14</xdr:row>
      <xdr:rowOff>152401</xdr:rowOff>
    </xdr:from>
    <xdr:to>
      <xdr:col>108</xdr:col>
      <xdr:colOff>380999</xdr:colOff>
      <xdr:row>29</xdr:row>
      <xdr:rowOff>38101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101</xdr:col>
      <xdr:colOff>107157</xdr:colOff>
      <xdr:row>30</xdr:row>
      <xdr:rowOff>21432</xdr:rowOff>
    </xdr:from>
    <xdr:to>
      <xdr:col>108</xdr:col>
      <xdr:colOff>428626</xdr:colOff>
      <xdr:row>44</xdr:row>
      <xdr:rowOff>97632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101</xdr:col>
      <xdr:colOff>142876</xdr:colOff>
      <xdr:row>45</xdr:row>
      <xdr:rowOff>92869</xdr:rowOff>
    </xdr:from>
    <xdr:to>
      <xdr:col>108</xdr:col>
      <xdr:colOff>464345</xdr:colOff>
      <xdr:row>59</xdr:row>
      <xdr:rowOff>169069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77</xdr:col>
      <xdr:colOff>23813</xdr:colOff>
      <xdr:row>7</xdr:row>
      <xdr:rowOff>116682</xdr:rowOff>
    </xdr:from>
    <xdr:to>
      <xdr:col>84</xdr:col>
      <xdr:colOff>345282</xdr:colOff>
      <xdr:row>22</xdr:row>
      <xdr:rowOff>2382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34</xdr:col>
      <xdr:colOff>607218</xdr:colOff>
      <xdr:row>181</xdr:row>
      <xdr:rowOff>45244</xdr:rowOff>
    </xdr:from>
    <xdr:to>
      <xdr:col>44</xdr:col>
      <xdr:colOff>23813</xdr:colOff>
      <xdr:row>197</xdr:row>
      <xdr:rowOff>166688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80</xdr:col>
      <xdr:colOff>571500</xdr:colOff>
      <xdr:row>174</xdr:row>
      <xdr:rowOff>125186</xdr:rowOff>
    </xdr:from>
    <xdr:to>
      <xdr:col>91</xdr:col>
      <xdr:colOff>54429</xdr:colOff>
      <xdr:row>189</xdr:row>
      <xdr:rowOff>40822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5" name="TableA" displayName="TableA" ref="F5:I196" totalsRowShown="0" headerRowDxfId="39" headerRowBorderDxfId="38" tableBorderDxfId="37">
  <autoFilter ref="F5:I196"/>
  <tableColumns count="4">
    <tableColumn id="1" name="Column1" dataDxfId="36"/>
    <tableColumn id="2" name="Column2" dataDxfId="35"/>
    <tableColumn id="3" name="Column3" dataDxfId="34"/>
    <tableColumn id="4" name="Column4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6" name="TableB" displayName="TableB" ref="J5:N196" totalsRowShown="0" headerRowDxfId="32" headerRowBorderDxfId="31" tableBorderDxfId="30">
  <autoFilter ref="J5:N196"/>
  <tableColumns count="5">
    <tableColumn id="1" name="Column1" dataDxfId="29"/>
    <tableColumn id="2" name="Column2" dataDxfId="28"/>
    <tableColumn id="3" name="Column3" dataDxfId="27"/>
    <tableColumn id="4" name="Column4" dataDxfId="26"/>
    <tableColumn id="5" name="Column5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8" name="TableD" displayName="TableD" ref="O5:S196" totalsRowShown="0" headerRowDxfId="24" headerRowBorderDxfId="23" tableBorderDxfId="22">
  <autoFilter ref="O5:S196"/>
  <tableColumns count="5">
    <tableColumn id="1" name="Column1" dataDxfId="21"/>
    <tableColumn id="2" name="Column2" dataDxfId="20"/>
    <tableColumn id="3" name="Column3" dataDxfId="19"/>
    <tableColumn id="4" name="Column4" dataDxfId="18"/>
    <tableColumn id="5" name="Column5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9" name="TableE" displayName="TableE" ref="T5:W196" totalsRowShown="0" headerRowDxfId="16" headerRowBorderDxfId="15" tableBorderDxfId="14">
  <autoFilter ref="T5:W196"/>
  <tableColumns count="4">
    <tableColumn id="1" name="Column1" dataDxfId="13"/>
    <tableColumn id="2" name="Column2" dataDxfId="12"/>
    <tableColumn id="3" name="Column3" dataDxfId="11"/>
    <tableColumn id="4" name="Column4" dataDxfId="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0" name="TableF" displayName="TableF" ref="X5:AA196" totalsRowShown="0" headerRowDxfId="9" headerRowBorderDxfId="8" tableBorderDxfId="7">
  <autoFilter ref="X5:AA196"/>
  <tableColumns count="4">
    <tableColumn id="1" name="Column1" dataDxfId="6"/>
    <tableColumn id="2" name="Column2" dataDxfId="5"/>
    <tableColumn id="3" name="Column3" dataDxfId="4"/>
    <tableColumn id="4" name="Column4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1" name="TableG" displayName="TableG" ref="AB5:AB196" totalsRowShown="0" headerRowBorderDxfId="2" tableBorderDxfId="1">
  <autoFilter ref="AB5:AB196"/>
  <tableColumns count="1">
    <tableColumn id="1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O203"/>
  <sheetViews>
    <sheetView tabSelected="1" topLeftCell="A84" zoomScale="70" zoomScaleNormal="70" workbookViewId="0">
      <selection activeCell="AD94" sqref="AD94"/>
    </sheetView>
  </sheetViews>
  <sheetFormatPr defaultRowHeight="15" x14ac:dyDescent="0.25"/>
  <cols>
    <col min="3" max="3" width="15.28515625" customWidth="1"/>
    <col min="4" max="4" width="43.140625" customWidth="1"/>
    <col min="5" max="5" width="12.42578125" customWidth="1"/>
    <col min="6" max="6" width="4.42578125" customWidth="1"/>
    <col min="7" max="7" width="4.28515625" customWidth="1"/>
    <col min="8" max="8" width="3.85546875" customWidth="1"/>
    <col min="9" max="9" width="3.28515625" customWidth="1"/>
    <col min="10" max="12" width="4" customWidth="1"/>
    <col min="13" max="13" width="3.85546875" customWidth="1"/>
    <col min="14" max="14" width="4" customWidth="1"/>
    <col min="15" max="15" width="3.7109375" customWidth="1"/>
    <col min="16" max="18" width="3.85546875" customWidth="1"/>
    <col min="19" max="19" width="4" customWidth="1"/>
    <col min="20" max="20" width="3.7109375" customWidth="1"/>
    <col min="21" max="21" width="3.85546875" customWidth="1"/>
    <col min="22" max="22" width="4" customWidth="1"/>
    <col min="23" max="23" width="3.85546875" customWidth="1"/>
    <col min="24" max="24" width="3.42578125" customWidth="1"/>
    <col min="25" max="25" width="3.7109375" customWidth="1"/>
    <col min="26" max="27" width="4" customWidth="1"/>
    <col min="28" max="28" width="3.85546875" customWidth="1"/>
    <col min="31" max="31" width="0" hidden="1" customWidth="1"/>
    <col min="32" max="32" width="6.28515625" hidden="1" customWidth="1"/>
    <col min="33" max="33" width="22" hidden="1" customWidth="1"/>
    <col min="34" max="34" width="65.42578125" hidden="1" customWidth="1"/>
    <col min="35" max="35" width="12.7109375" hidden="1" customWidth="1"/>
    <col min="36" max="42" width="0" hidden="1" customWidth="1"/>
    <col min="44" max="44" width="6.28515625" bestFit="1" customWidth="1"/>
    <col min="45" max="45" width="22" bestFit="1" customWidth="1"/>
    <col min="46" max="46" width="65.42578125" bestFit="1" customWidth="1"/>
    <col min="49" max="52" width="0" hidden="1" customWidth="1"/>
    <col min="54" max="56" width="0" hidden="1" customWidth="1"/>
    <col min="58" max="60" width="0" hidden="1" customWidth="1"/>
    <col min="62" max="64" width="0" hidden="1" customWidth="1"/>
    <col min="66" max="68" width="0" hidden="1" customWidth="1"/>
    <col min="70" max="73" width="0" hidden="1" customWidth="1"/>
    <col min="74" max="74" width="12.85546875" hidden="1" customWidth="1"/>
    <col min="75" max="77" width="10.140625" hidden="1" customWidth="1"/>
    <col min="78" max="86" width="0" hidden="1" customWidth="1"/>
    <col min="87" max="87" width="11.140625" hidden="1" customWidth="1"/>
    <col min="88" max="110" width="0" hidden="1" customWidth="1"/>
  </cols>
  <sheetData>
    <row r="2" spans="2:93" ht="15.75" thickBot="1" x14ac:dyDescent="0.3"/>
    <row r="3" spans="2:93" ht="15" customHeight="1" thickBot="1" x14ac:dyDescent="0.3">
      <c r="B3" s="25"/>
      <c r="C3" s="15"/>
      <c r="D3" s="33"/>
      <c r="E3" s="15"/>
      <c r="F3" s="129" t="s">
        <v>275</v>
      </c>
      <c r="G3" s="130"/>
      <c r="H3" s="130"/>
      <c r="I3" s="130"/>
      <c r="J3" s="130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2"/>
      <c r="Z3" s="12"/>
      <c r="AA3" s="13"/>
      <c r="AB3" s="13"/>
      <c r="AF3" s="25"/>
      <c r="AG3" s="15"/>
      <c r="AH3" s="33"/>
      <c r="AI3" s="15"/>
      <c r="AR3" s="25"/>
      <c r="AS3" s="15"/>
      <c r="AT3" s="33"/>
      <c r="AU3" s="25"/>
      <c r="AV3" s="78"/>
      <c r="AW3" s="6"/>
      <c r="AX3" s="6"/>
      <c r="AY3" s="6"/>
      <c r="AZ3" s="6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61"/>
      <c r="BO3" s="61"/>
      <c r="BP3" s="61"/>
      <c r="BQ3" s="2"/>
    </row>
    <row r="4" spans="2:93" ht="15" customHeight="1" thickBot="1" x14ac:dyDescent="0.3">
      <c r="B4" s="26"/>
      <c r="C4" s="19"/>
      <c r="D4" s="34"/>
      <c r="E4" s="19"/>
      <c r="F4" s="132" t="s">
        <v>229</v>
      </c>
      <c r="G4" s="132"/>
      <c r="H4" s="132"/>
      <c r="I4" s="133"/>
      <c r="J4" s="134" t="s">
        <v>230</v>
      </c>
      <c r="K4" s="135"/>
      <c r="L4" s="135"/>
      <c r="M4" s="135"/>
      <c r="N4" s="136"/>
      <c r="O4" s="134" t="s">
        <v>231</v>
      </c>
      <c r="P4" s="135"/>
      <c r="Q4" s="135"/>
      <c r="R4" s="135"/>
      <c r="S4" s="136"/>
      <c r="T4" s="137" t="s">
        <v>232</v>
      </c>
      <c r="U4" s="132"/>
      <c r="V4" s="132"/>
      <c r="W4" s="133"/>
      <c r="X4" s="137" t="s">
        <v>233</v>
      </c>
      <c r="Y4" s="138"/>
      <c r="Z4" s="138"/>
      <c r="AA4" s="139"/>
      <c r="AB4" s="76" t="s">
        <v>234</v>
      </c>
      <c r="AF4" s="26"/>
      <c r="AG4" s="19"/>
      <c r="AH4" s="34"/>
      <c r="AI4" s="19"/>
      <c r="AR4" s="26"/>
      <c r="AS4" s="19"/>
      <c r="AT4" s="34"/>
      <c r="AU4" s="26"/>
      <c r="AV4" s="126" t="s">
        <v>244</v>
      </c>
      <c r="AW4" s="127"/>
      <c r="AX4" s="127"/>
      <c r="AY4" s="127"/>
      <c r="AZ4" s="127"/>
      <c r="BA4" s="127"/>
      <c r="BB4" s="127"/>
      <c r="BC4" s="127"/>
      <c r="BD4" s="127"/>
      <c r="BE4" s="127"/>
      <c r="BF4" s="127"/>
      <c r="BG4" s="127"/>
      <c r="BH4" s="127"/>
      <c r="BI4" s="127"/>
      <c r="BJ4" s="127"/>
      <c r="BK4" s="127"/>
      <c r="BL4" s="127"/>
      <c r="BM4" s="127"/>
      <c r="BN4" s="127"/>
      <c r="BO4" s="127"/>
      <c r="BP4" s="127"/>
      <c r="BQ4" s="128"/>
    </row>
    <row r="5" spans="2:93" ht="15" customHeight="1" x14ac:dyDescent="0.25">
      <c r="B5" s="25"/>
      <c r="C5" s="15"/>
      <c r="D5" s="33"/>
      <c r="E5" s="25"/>
      <c r="F5" s="72" t="s">
        <v>235</v>
      </c>
      <c r="G5" s="49" t="s">
        <v>236</v>
      </c>
      <c r="H5" s="49" t="s">
        <v>237</v>
      </c>
      <c r="I5" s="75" t="s">
        <v>238</v>
      </c>
      <c r="J5" s="72" t="s">
        <v>235</v>
      </c>
      <c r="K5" s="49" t="s">
        <v>236</v>
      </c>
      <c r="L5" s="75" t="s">
        <v>237</v>
      </c>
      <c r="M5" s="75" t="s">
        <v>238</v>
      </c>
      <c r="N5" s="75" t="s">
        <v>239</v>
      </c>
      <c r="O5" s="72" t="s">
        <v>235</v>
      </c>
      <c r="P5" s="49" t="s">
        <v>236</v>
      </c>
      <c r="Q5" s="75" t="s">
        <v>237</v>
      </c>
      <c r="R5" s="75" t="s">
        <v>238</v>
      </c>
      <c r="S5" s="75" t="s">
        <v>239</v>
      </c>
      <c r="T5" s="72" t="s">
        <v>235</v>
      </c>
      <c r="U5" s="49" t="s">
        <v>236</v>
      </c>
      <c r="V5" s="49" t="s">
        <v>237</v>
      </c>
      <c r="W5" s="75" t="s">
        <v>238</v>
      </c>
      <c r="X5" s="6" t="s">
        <v>235</v>
      </c>
      <c r="Y5" s="1" t="s">
        <v>236</v>
      </c>
      <c r="Z5" s="1" t="s">
        <v>237</v>
      </c>
      <c r="AA5" s="61" t="s">
        <v>238</v>
      </c>
      <c r="AB5" s="59" t="s">
        <v>235</v>
      </c>
      <c r="AF5" s="25"/>
      <c r="AG5" s="15"/>
      <c r="AH5" s="33"/>
      <c r="AI5" s="25"/>
      <c r="AR5" s="25"/>
      <c r="AS5" s="15"/>
      <c r="AT5" s="33"/>
      <c r="AU5" s="25"/>
      <c r="AV5" s="120" t="s">
        <v>229</v>
      </c>
      <c r="AW5" s="121"/>
      <c r="AX5" s="121"/>
      <c r="AY5" s="121"/>
      <c r="AZ5" s="121"/>
      <c r="BA5" s="122" t="s">
        <v>230</v>
      </c>
      <c r="BB5" s="122"/>
      <c r="BC5" s="122"/>
      <c r="BD5" s="122"/>
      <c r="BE5" s="122" t="s">
        <v>231</v>
      </c>
      <c r="BF5" s="122"/>
      <c r="BG5" s="122"/>
      <c r="BH5" s="122"/>
      <c r="BI5" s="122" t="s">
        <v>232</v>
      </c>
      <c r="BJ5" s="122"/>
      <c r="BK5" s="122"/>
      <c r="BL5" s="122"/>
      <c r="BM5" s="122" t="s">
        <v>233</v>
      </c>
      <c r="BN5" s="123"/>
      <c r="BO5" s="123"/>
      <c r="BP5" s="123"/>
      <c r="BQ5" s="124" t="s">
        <v>234</v>
      </c>
    </row>
    <row r="6" spans="2:93" ht="15" hidden="1" customHeight="1" x14ac:dyDescent="0.25">
      <c r="B6" s="27" t="s">
        <v>0</v>
      </c>
      <c r="C6" s="21" t="s">
        <v>1</v>
      </c>
      <c r="D6" s="35" t="s">
        <v>2</v>
      </c>
      <c r="E6" s="27"/>
      <c r="F6" s="7">
        <v>1</v>
      </c>
      <c r="G6" s="1">
        <v>2</v>
      </c>
      <c r="H6" s="7">
        <v>3</v>
      </c>
      <c r="I6" s="1">
        <v>4</v>
      </c>
      <c r="J6" s="7">
        <v>1</v>
      </c>
      <c r="K6" s="1">
        <v>2</v>
      </c>
      <c r="L6" s="7">
        <v>3</v>
      </c>
      <c r="M6" s="1">
        <v>4</v>
      </c>
      <c r="N6" s="7">
        <v>5</v>
      </c>
      <c r="O6" s="7">
        <v>1</v>
      </c>
      <c r="P6" s="1">
        <v>2</v>
      </c>
      <c r="Q6" s="7">
        <v>3</v>
      </c>
      <c r="R6" s="1">
        <v>4</v>
      </c>
      <c r="S6" s="7">
        <v>5</v>
      </c>
      <c r="T6" s="7">
        <v>1</v>
      </c>
      <c r="U6" s="1">
        <v>2</v>
      </c>
      <c r="V6" s="7">
        <v>3</v>
      </c>
      <c r="W6" s="1">
        <v>4</v>
      </c>
      <c r="X6" s="7">
        <v>1</v>
      </c>
      <c r="Y6" s="1">
        <v>2</v>
      </c>
      <c r="Z6" s="7">
        <v>3</v>
      </c>
      <c r="AA6" s="1">
        <v>4</v>
      </c>
      <c r="AB6" s="38">
        <v>1</v>
      </c>
      <c r="AF6" s="27" t="s">
        <v>0</v>
      </c>
      <c r="AG6" s="21" t="s">
        <v>1</v>
      </c>
      <c r="AH6" s="35" t="s">
        <v>2</v>
      </c>
      <c r="AI6" s="27"/>
      <c r="AJ6">
        <f>COUNT(TableA[#This Row])</f>
        <v>4</v>
      </c>
      <c r="AK6">
        <f>COUNT(TableB[#This Row])</f>
        <v>5</v>
      </c>
      <c r="AL6">
        <f>COUNT(TableD[#This Row])</f>
        <v>5</v>
      </c>
      <c r="AM6">
        <f>COUNT(TableE[#This Row])</f>
        <v>4</v>
      </c>
      <c r="AN6">
        <f>COUNT(TableF[#This Row])</f>
        <v>4</v>
      </c>
      <c r="AO6">
        <f>COUNT(TableG[#This Row])</f>
        <v>1</v>
      </c>
      <c r="AR6" s="27" t="s">
        <v>0</v>
      </c>
      <c r="AS6" s="21" t="s">
        <v>1</v>
      </c>
      <c r="AT6" s="35" t="s">
        <v>2</v>
      </c>
      <c r="AU6" s="27"/>
      <c r="AV6" s="84"/>
      <c r="AW6" s="72"/>
      <c r="AX6" s="72"/>
      <c r="AY6" s="72"/>
      <c r="AZ6" s="72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75"/>
      <c r="BO6" s="75"/>
      <c r="BP6" s="75"/>
      <c r="BQ6" s="85"/>
    </row>
    <row r="7" spans="2:93" ht="15" customHeight="1" thickBot="1" x14ac:dyDescent="0.3">
      <c r="B7" s="27" t="s">
        <v>0</v>
      </c>
      <c r="C7" s="21" t="s">
        <v>1</v>
      </c>
      <c r="D7" s="35" t="s">
        <v>2</v>
      </c>
      <c r="E7" s="28"/>
      <c r="F7" s="7" t="s">
        <v>252</v>
      </c>
      <c r="G7" s="1" t="s">
        <v>253</v>
      </c>
      <c r="H7" s="7" t="s">
        <v>254</v>
      </c>
      <c r="I7" s="1" t="s">
        <v>255</v>
      </c>
      <c r="J7" s="7" t="s">
        <v>256</v>
      </c>
      <c r="K7" s="1" t="s">
        <v>257</v>
      </c>
      <c r="L7" s="7" t="s">
        <v>258</v>
      </c>
      <c r="M7" s="1" t="s">
        <v>259</v>
      </c>
      <c r="N7" s="7" t="s">
        <v>260</v>
      </c>
      <c r="O7" s="7" t="s">
        <v>261</v>
      </c>
      <c r="P7" s="1" t="s">
        <v>262</v>
      </c>
      <c r="Q7" s="7" t="s">
        <v>263</v>
      </c>
      <c r="R7" s="1" t="s">
        <v>264</v>
      </c>
      <c r="S7" s="7" t="s">
        <v>265</v>
      </c>
      <c r="T7" s="7" t="s">
        <v>266</v>
      </c>
      <c r="U7" s="1" t="s">
        <v>267</v>
      </c>
      <c r="V7" s="7" t="s">
        <v>268</v>
      </c>
      <c r="W7" s="1" t="s">
        <v>269</v>
      </c>
      <c r="X7" s="7" t="s">
        <v>270</v>
      </c>
      <c r="Y7" s="1" t="s">
        <v>271</v>
      </c>
      <c r="Z7" s="7" t="s">
        <v>272</v>
      </c>
      <c r="AA7" s="1" t="s">
        <v>273</v>
      </c>
      <c r="AB7" s="38" t="s">
        <v>274</v>
      </c>
      <c r="AF7" s="28"/>
      <c r="AG7" s="17"/>
      <c r="AH7" s="36"/>
      <c r="AI7" s="28"/>
      <c r="AR7" s="28"/>
      <c r="AS7" s="17"/>
      <c r="AT7" s="36"/>
      <c r="AU7" s="28"/>
      <c r="AV7" s="80"/>
      <c r="AW7" s="7"/>
      <c r="AX7" s="7"/>
      <c r="AY7" s="7"/>
      <c r="AZ7" s="7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62"/>
      <c r="BO7" s="62"/>
      <c r="BP7" s="62"/>
      <c r="BQ7" s="81"/>
    </row>
    <row r="8" spans="2:93" ht="15" customHeight="1" x14ac:dyDescent="0.25">
      <c r="B8" s="29">
        <v>1</v>
      </c>
      <c r="C8" s="18"/>
      <c r="D8" s="37" t="s">
        <v>3</v>
      </c>
      <c r="E8" s="67"/>
      <c r="F8" s="9"/>
      <c r="G8" s="5"/>
      <c r="H8" s="5"/>
      <c r="I8" s="64"/>
      <c r="J8" s="9"/>
      <c r="K8" s="5"/>
      <c r="L8" s="64"/>
      <c r="M8" s="64"/>
      <c r="N8" s="64"/>
      <c r="O8" s="9"/>
      <c r="P8" s="5"/>
      <c r="Q8" s="64"/>
      <c r="R8" s="64"/>
      <c r="S8" s="64"/>
      <c r="T8" s="9"/>
      <c r="U8" s="5"/>
      <c r="V8" s="5"/>
      <c r="W8" s="64"/>
      <c r="X8" s="9"/>
      <c r="Y8" s="66"/>
      <c r="Z8" s="66"/>
      <c r="AA8" s="64"/>
      <c r="AB8" s="70"/>
      <c r="AF8" s="29">
        <v>1</v>
      </c>
      <c r="AG8" s="18"/>
      <c r="AH8" s="37" t="s">
        <v>3</v>
      </c>
      <c r="AI8" s="67"/>
      <c r="AR8" s="29">
        <v>1</v>
      </c>
      <c r="AS8" s="18"/>
      <c r="AT8" s="37" t="s">
        <v>3</v>
      </c>
      <c r="AU8" s="67"/>
      <c r="AV8" s="80"/>
      <c r="AW8" s="7"/>
      <c r="AX8" s="7"/>
      <c r="AY8" s="7"/>
      <c r="AZ8" s="7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62"/>
      <c r="BO8" s="62"/>
      <c r="BP8" s="62"/>
      <c r="BQ8" s="81"/>
    </row>
    <row r="9" spans="2:93" ht="15" customHeight="1" x14ac:dyDescent="0.25">
      <c r="B9" s="30"/>
      <c r="C9" s="16"/>
      <c r="D9" s="38"/>
      <c r="E9" s="30"/>
      <c r="F9" s="118"/>
      <c r="G9" s="116"/>
      <c r="H9" s="116"/>
      <c r="I9" s="117"/>
      <c r="J9" s="118"/>
      <c r="K9" s="116"/>
      <c r="L9" s="117"/>
      <c r="M9" s="117"/>
      <c r="N9" s="117"/>
      <c r="O9" s="118"/>
      <c r="P9" s="116"/>
      <c r="Q9" s="117"/>
      <c r="R9" s="117"/>
      <c r="S9" s="117"/>
      <c r="T9" s="118"/>
      <c r="U9" s="116"/>
      <c r="V9" s="116"/>
      <c r="W9" s="117"/>
      <c r="X9" s="118"/>
      <c r="Y9" s="116"/>
      <c r="Z9" s="116"/>
      <c r="AA9" s="117"/>
      <c r="AB9" s="119"/>
      <c r="AF9" s="30"/>
      <c r="AG9" s="16"/>
      <c r="AH9" s="38"/>
      <c r="AI9" s="30"/>
      <c r="AR9" s="30"/>
      <c r="AS9" s="16"/>
      <c r="AT9" s="38"/>
      <c r="AU9" s="30"/>
      <c r="AV9" s="80"/>
      <c r="AW9" s="7"/>
      <c r="AX9" s="7"/>
      <c r="AY9" s="7"/>
      <c r="AZ9" s="7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62"/>
      <c r="BO9" s="62"/>
      <c r="BP9" s="62"/>
      <c r="BQ9" s="81"/>
      <c r="CJ9" t="s">
        <v>229</v>
      </c>
      <c r="CK9" t="s">
        <v>230</v>
      </c>
      <c r="CL9" t="s">
        <v>231</v>
      </c>
      <c r="CM9" t="s">
        <v>232</v>
      </c>
      <c r="CN9" t="s">
        <v>233</v>
      </c>
      <c r="CO9" t="s">
        <v>234</v>
      </c>
    </row>
    <row r="10" spans="2:93" ht="15" customHeight="1" x14ac:dyDescent="0.25">
      <c r="B10" s="30"/>
      <c r="C10" s="22" t="s">
        <v>4</v>
      </c>
      <c r="D10" s="39" t="s">
        <v>5</v>
      </c>
      <c r="E10" s="31"/>
      <c r="F10" s="20">
        <v>1</v>
      </c>
      <c r="G10" s="1">
        <v>1</v>
      </c>
      <c r="H10" s="1">
        <v>1</v>
      </c>
      <c r="I10" s="62">
        <v>1</v>
      </c>
      <c r="J10" s="7">
        <v>1</v>
      </c>
      <c r="K10" s="1">
        <v>1</v>
      </c>
      <c r="L10" s="1">
        <v>1</v>
      </c>
      <c r="M10" s="1">
        <v>1</v>
      </c>
      <c r="N10" s="62">
        <v>1</v>
      </c>
      <c r="O10" s="7">
        <v>1</v>
      </c>
      <c r="P10" s="1">
        <v>1</v>
      </c>
      <c r="Q10" s="1">
        <v>1</v>
      </c>
      <c r="R10" s="1">
        <v>1</v>
      </c>
      <c r="S10" s="62">
        <v>1</v>
      </c>
      <c r="T10" s="7">
        <v>0</v>
      </c>
      <c r="U10" s="1">
        <v>1</v>
      </c>
      <c r="V10" s="1">
        <v>1</v>
      </c>
      <c r="W10" s="62">
        <v>1</v>
      </c>
      <c r="X10" s="7">
        <v>1</v>
      </c>
      <c r="Y10" s="1">
        <v>1</v>
      </c>
      <c r="Z10" s="1">
        <v>1</v>
      </c>
      <c r="AA10" s="62">
        <v>1</v>
      </c>
      <c r="AB10" s="38">
        <v>1</v>
      </c>
      <c r="AF10" s="30"/>
      <c r="AG10" s="22" t="s">
        <v>4</v>
      </c>
      <c r="AH10" s="39" t="s">
        <v>5</v>
      </c>
      <c r="AI10" s="31"/>
      <c r="AJ10">
        <f>COUNTIF(TableA[#This Row], 1)</f>
        <v>4</v>
      </c>
      <c r="AK10">
        <f>COUNTIF(TableB[#This Row], 1)</f>
        <v>5</v>
      </c>
      <c r="AL10">
        <f>COUNTIF(TableD[#This Row], 1)</f>
        <v>5</v>
      </c>
      <c r="AM10">
        <f>COUNTIF(TableE[#This Row], 1)</f>
        <v>3</v>
      </c>
      <c r="AN10">
        <f>COUNTIF(TableF[#This Row], 1)</f>
        <v>4</v>
      </c>
      <c r="AO10">
        <f>COUNTIF(TableG[#This Row], 1)</f>
        <v>1</v>
      </c>
      <c r="AR10" s="30"/>
      <c r="AS10" s="22" t="s">
        <v>4</v>
      </c>
      <c r="AT10" s="39" t="s">
        <v>5</v>
      </c>
      <c r="AU10" s="31"/>
      <c r="AV10" s="80">
        <f>AJ10/$AJ$6</f>
        <v>1</v>
      </c>
      <c r="AW10" s="77" t="s">
        <v>243</v>
      </c>
      <c r="AX10" s="92">
        <f>COUNTIF(AV10:AV16, "&gt;=0.75")</f>
        <v>4</v>
      </c>
      <c r="AY10" s="88">
        <f>AX10/$AX$14</f>
        <v>0.5714285714285714</v>
      </c>
      <c r="AZ10" s="7"/>
      <c r="BA10" s="1">
        <f>AK10/$AK$6</f>
        <v>1</v>
      </c>
      <c r="BB10" s="77" t="s">
        <v>243</v>
      </c>
      <c r="BC10" s="92">
        <f>COUNTIF(BA10:BA16, "&gt;=0.75")</f>
        <v>7</v>
      </c>
      <c r="BD10" s="88">
        <f>BC10/$BC$14</f>
        <v>1</v>
      </c>
      <c r="BE10" s="1">
        <f>AL10/AL$6</f>
        <v>1</v>
      </c>
      <c r="BF10" s="77" t="s">
        <v>243</v>
      </c>
      <c r="BG10" s="92">
        <f>COUNTIF(BE10:BE16, "&gt;=0.75")</f>
        <v>6</v>
      </c>
      <c r="BH10" s="88">
        <f>BG10/$BG$14</f>
        <v>0.8571428571428571</v>
      </c>
      <c r="BI10" s="1">
        <f>AM10/AM$6</f>
        <v>0.75</v>
      </c>
      <c r="BJ10" s="77" t="s">
        <v>243</v>
      </c>
      <c r="BK10" s="92">
        <f>COUNTIF(BI10:BI16, "&gt;=0.75")</f>
        <v>7</v>
      </c>
      <c r="BL10" s="88">
        <f>BK10/$BK$14</f>
        <v>1</v>
      </c>
      <c r="BM10" s="1">
        <f>AN10/AN$6</f>
        <v>1</v>
      </c>
      <c r="BN10" s="77" t="s">
        <v>243</v>
      </c>
      <c r="BO10" s="92">
        <f>COUNTIF(BM10:BM16, "&gt;=0.75")</f>
        <v>6</v>
      </c>
      <c r="BP10" s="88">
        <f>BO10/$BO$14</f>
        <v>0.8571428571428571</v>
      </c>
      <c r="BQ10" s="81">
        <f>AO10/AO$6</f>
        <v>1</v>
      </c>
      <c r="BR10" s="77" t="s">
        <v>243</v>
      </c>
      <c r="BS10" s="92">
        <f>COUNTIF(BQ10:BQ16, "&gt;=0.75")</f>
        <v>5</v>
      </c>
      <c r="BT10" s="88">
        <f>BS10/$BS$14</f>
        <v>0.7142857142857143</v>
      </c>
      <c r="BV10" s="77" t="s">
        <v>243</v>
      </c>
      <c r="BW10" s="92">
        <f>COUNTIF(AV10:BQ16, "&gt;=0.75")</f>
        <v>58</v>
      </c>
      <c r="BX10" s="88">
        <f>BW10/$BW$14</f>
        <v>0.63043478260869568</v>
      </c>
      <c r="CI10" s="77" t="s">
        <v>240</v>
      </c>
      <c r="CJ10">
        <f>COUNTIF(AV$10:AV$196,"&lt;0.25")</f>
        <v>2</v>
      </c>
      <c r="CK10">
        <f>COUNTIF(BA$10:BA$196,"&lt;0.25")</f>
        <v>0</v>
      </c>
      <c r="CL10">
        <f>COUNTIF(BE$10:BE$196,"&lt;0.25")</f>
        <v>0</v>
      </c>
      <c r="CM10">
        <f>COUNTIF(BI$10:BI$196,"&lt;0.25")</f>
        <v>0</v>
      </c>
      <c r="CN10">
        <f>COUNTIF(BM$10:BM$196,"&lt;0.25")</f>
        <v>0</v>
      </c>
      <c r="CO10">
        <f t="shared" ref="CO10" si="0">COUNTIF(BQ$10:BQ$196,"&lt;0.25")</f>
        <v>3</v>
      </c>
    </row>
    <row r="11" spans="2:93" ht="15" customHeight="1" x14ac:dyDescent="0.25">
      <c r="B11" s="30"/>
      <c r="C11" s="22" t="s">
        <v>6</v>
      </c>
      <c r="D11" s="39" t="s">
        <v>7</v>
      </c>
      <c r="E11" s="31"/>
      <c r="F11" s="20">
        <v>0</v>
      </c>
      <c r="G11" s="1">
        <v>0</v>
      </c>
      <c r="H11" s="1">
        <v>1</v>
      </c>
      <c r="I11" s="62">
        <v>0</v>
      </c>
      <c r="J11" s="7">
        <v>1</v>
      </c>
      <c r="K11" s="1">
        <v>1</v>
      </c>
      <c r="L11" s="1">
        <v>1</v>
      </c>
      <c r="M11" s="1">
        <v>1</v>
      </c>
      <c r="N11" s="62">
        <v>1</v>
      </c>
      <c r="O11" s="7">
        <v>0</v>
      </c>
      <c r="P11" s="1">
        <v>1</v>
      </c>
      <c r="Q11" s="1">
        <v>0</v>
      </c>
      <c r="R11" s="1">
        <v>1</v>
      </c>
      <c r="S11" s="62">
        <v>1</v>
      </c>
      <c r="T11" s="7">
        <v>1</v>
      </c>
      <c r="U11" s="1">
        <v>1</v>
      </c>
      <c r="V11" s="1">
        <v>1</v>
      </c>
      <c r="W11" s="62">
        <v>1</v>
      </c>
      <c r="X11" s="7">
        <v>1</v>
      </c>
      <c r="Y11" s="1">
        <v>0</v>
      </c>
      <c r="Z11" s="1">
        <v>1</v>
      </c>
      <c r="AA11" s="62">
        <v>1</v>
      </c>
      <c r="AB11" s="38">
        <v>1</v>
      </c>
      <c r="AF11" s="30"/>
      <c r="AG11" s="22" t="s">
        <v>6</v>
      </c>
      <c r="AH11" s="39" t="s">
        <v>7</v>
      </c>
      <c r="AI11" s="31"/>
      <c r="AJ11">
        <f>COUNTIF(TableA[#This Row], 1)</f>
        <v>1</v>
      </c>
      <c r="AK11">
        <f>COUNTIF(TableB[#This Row], 1)</f>
        <v>5</v>
      </c>
      <c r="AL11">
        <f>COUNTIF(TableD[#This Row], 1)</f>
        <v>3</v>
      </c>
      <c r="AM11">
        <f>COUNTIF(TableE[#This Row], 1)</f>
        <v>4</v>
      </c>
      <c r="AN11">
        <f>COUNTIF(TableF[#This Row], 1)</f>
        <v>3</v>
      </c>
      <c r="AO11">
        <f>COUNTIF(TableG[#This Row], 1)</f>
        <v>1</v>
      </c>
      <c r="AR11" s="30"/>
      <c r="AS11" s="22" t="s">
        <v>6</v>
      </c>
      <c r="AT11" s="39" t="s">
        <v>7</v>
      </c>
      <c r="AU11" s="31"/>
      <c r="AV11" s="80">
        <f t="shared" ref="AV11:AV74" si="1">AJ11/$AJ$6</f>
        <v>0.25</v>
      </c>
      <c r="AW11" s="77" t="s">
        <v>242</v>
      </c>
      <c r="AX11" s="94">
        <f>COUNTIF(AV10:AV16, "&lt;0.75")-COUNTIF(AV10:AV16, "&lt;0.50")</f>
        <v>1</v>
      </c>
      <c r="AY11" s="88">
        <f t="shared" ref="AY11:AY14" si="2">AX11/$AX$14</f>
        <v>0.14285714285714285</v>
      </c>
      <c r="AZ11" s="7"/>
      <c r="BA11" s="1">
        <f t="shared" ref="BA11:BA74" si="3">AK11/$AK$6</f>
        <v>1</v>
      </c>
      <c r="BB11" s="77" t="s">
        <v>242</v>
      </c>
      <c r="BC11" s="94">
        <f>COUNTIF(BA10:BA16, "&lt;0.75")-COUNTIF(BA10:BA16, "&lt;0.50")</f>
        <v>0</v>
      </c>
      <c r="BD11" s="88">
        <f t="shared" ref="BD11:BD14" si="4">BC11/$AX$14</f>
        <v>0</v>
      </c>
      <c r="BE11" s="1">
        <f t="shared" ref="BE11:BE74" si="5">AL11/AL$6</f>
        <v>0.6</v>
      </c>
      <c r="BF11" s="77" t="s">
        <v>242</v>
      </c>
      <c r="BG11" s="94">
        <f>COUNTIF(BE10:BE16, "&lt;0.75")-COUNTIF(BE10:BE16, "&lt;0.50")</f>
        <v>1</v>
      </c>
      <c r="BH11" s="88">
        <f t="shared" ref="BH11:BH14" si="6">BG11/$BG$14</f>
        <v>0.14285714285714285</v>
      </c>
      <c r="BI11" s="1">
        <f t="shared" ref="BI11:BI74" si="7">AM11/AM$6</f>
        <v>1</v>
      </c>
      <c r="BJ11" s="77" t="s">
        <v>242</v>
      </c>
      <c r="BK11" s="94">
        <f>COUNTIF(BI10:BI16, "&lt;0.75")-COUNTIF(BI10:BI16, "&lt;0.50")</f>
        <v>0</v>
      </c>
      <c r="BL11" s="88">
        <f t="shared" ref="BL11:BL14" si="8">BK11/$BK$14</f>
        <v>0</v>
      </c>
      <c r="BM11" s="1">
        <f t="shared" ref="BM11:BM74" si="9">AN11/AN$6</f>
        <v>0.75</v>
      </c>
      <c r="BN11" s="77" t="s">
        <v>242</v>
      </c>
      <c r="BO11" s="94">
        <f>COUNTIF(BM10:BM16, "&lt;0.75")-COUNTIF(BM10:BM16, "&lt;0.50")</f>
        <v>1</v>
      </c>
      <c r="BP11" s="88">
        <f t="shared" ref="BP11:BP14" si="10">BO11/$BO$14</f>
        <v>0.14285714285714285</v>
      </c>
      <c r="BQ11" s="81">
        <f t="shared" ref="BQ11:BQ74" si="11">AO11/AO$6</f>
        <v>1</v>
      </c>
      <c r="BR11" s="77" t="s">
        <v>242</v>
      </c>
      <c r="BS11" s="94">
        <f>COUNTIF(BQ10:BQ16, "&lt;0.75")-COUNTIF(BQ10:BQ16, "&lt;0.50")</f>
        <v>0</v>
      </c>
      <c r="BT11" s="88">
        <f t="shared" ref="BT11:BT14" si="12">BS11/$BS$14</f>
        <v>0</v>
      </c>
      <c r="BV11" s="77" t="s">
        <v>242</v>
      </c>
      <c r="BW11" s="94">
        <f>COUNTIF(AV10:BQ16, "&lt;0.75")-COUNTIF(AV10:BQ16, "&lt;0.50")</f>
        <v>4</v>
      </c>
      <c r="BX11" s="88">
        <f>BW11/$BW$14</f>
        <v>4.3478260869565216E-2</v>
      </c>
      <c r="CI11" s="77" t="s">
        <v>241</v>
      </c>
      <c r="CJ11">
        <f>COUNTIF(AV$10:AV$196,"&lt;0.5")</f>
        <v>11</v>
      </c>
      <c r="CK11">
        <f>COUNTIF(BA$10:BA$196,"&lt;0.5")</f>
        <v>0</v>
      </c>
      <c r="CL11">
        <f>COUNTIF(BE$10:BE$196,"&lt;0.5")</f>
        <v>1</v>
      </c>
      <c r="CM11">
        <f>COUNTIF(BI$10:BI$196,"&lt;0.5")</f>
        <v>2</v>
      </c>
      <c r="CN11">
        <f>COUNTIF(BM$10:BM$196,"&lt;0.5")</f>
        <v>0</v>
      </c>
      <c r="CO11">
        <f t="shared" ref="CO11" si="13">COUNTIF(BQ$10:BQ$196,"&lt;0.5")</f>
        <v>3</v>
      </c>
    </row>
    <row r="12" spans="2:93" ht="15" customHeight="1" x14ac:dyDescent="0.25">
      <c r="B12" s="30"/>
      <c r="C12" s="22" t="s">
        <v>8</v>
      </c>
      <c r="D12" s="39" t="s">
        <v>9</v>
      </c>
      <c r="E12" s="31"/>
      <c r="F12" s="20">
        <v>1</v>
      </c>
      <c r="G12" s="1">
        <v>0</v>
      </c>
      <c r="H12" s="1">
        <v>1</v>
      </c>
      <c r="I12" s="62">
        <v>1</v>
      </c>
      <c r="J12" s="7">
        <v>1</v>
      </c>
      <c r="K12" s="1">
        <v>1</v>
      </c>
      <c r="L12" s="1">
        <v>1</v>
      </c>
      <c r="M12" s="1">
        <v>1</v>
      </c>
      <c r="N12" s="62">
        <v>1</v>
      </c>
      <c r="O12" s="7">
        <v>1</v>
      </c>
      <c r="P12" s="1">
        <v>1</v>
      </c>
      <c r="Q12" s="1">
        <v>1</v>
      </c>
      <c r="R12" s="1">
        <v>1</v>
      </c>
      <c r="S12" s="62">
        <v>1</v>
      </c>
      <c r="T12" s="7">
        <v>0</v>
      </c>
      <c r="U12" s="1">
        <v>1</v>
      </c>
      <c r="V12" s="1">
        <v>1</v>
      </c>
      <c r="W12" s="62">
        <v>1</v>
      </c>
      <c r="X12" s="7">
        <v>1</v>
      </c>
      <c r="Y12" s="1">
        <v>1</v>
      </c>
      <c r="Z12" s="1">
        <v>1</v>
      </c>
      <c r="AA12" s="62">
        <v>1</v>
      </c>
      <c r="AB12" s="38">
        <v>1</v>
      </c>
      <c r="AF12" s="30"/>
      <c r="AG12" s="22" t="s">
        <v>8</v>
      </c>
      <c r="AH12" s="39" t="s">
        <v>9</v>
      </c>
      <c r="AI12" s="31"/>
      <c r="AJ12">
        <f>COUNTIF(TableA[#This Row], 1)</f>
        <v>3</v>
      </c>
      <c r="AK12">
        <f>COUNTIF(TableB[#This Row], 1)</f>
        <v>5</v>
      </c>
      <c r="AL12">
        <f>COUNTIF(TableD[#This Row], 1)</f>
        <v>5</v>
      </c>
      <c r="AM12">
        <f>COUNTIF(TableE[#This Row], 1)</f>
        <v>3</v>
      </c>
      <c r="AN12">
        <f>COUNTIF(TableF[#This Row], 1)</f>
        <v>4</v>
      </c>
      <c r="AO12">
        <f>COUNTIF(TableG[#This Row], 1)</f>
        <v>1</v>
      </c>
      <c r="AR12" s="30"/>
      <c r="AS12" s="22" t="s">
        <v>8</v>
      </c>
      <c r="AT12" s="39" t="s">
        <v>9</v>
      </c>
      <c r="AU12" s="31"/>
      <c r="AV12" s="80">
        <f t="shared" si="1"/>
        <v>0.75</v>
      </c>
      <c r="AW12" s="77" t="s">
        <v>241</v>
      </c>
      <c r="AX12" s="94">
        <f>COUNTIF(AV10:AV16, "&lt;0.5")-COUNTIF(AV10:AV16, "&lt;0.25")</f>
        <v>2</v>
      </c>
      <c r="AY12" s="88">
        <f t="shared" si="2"/>
        <v>0.2857142857142857</v>
      </c>
      <c r="AZ12" s="7"/>
      <c r="BA12" s="1">
        <f t="shared" si="3"/>
        <v>1</v>
      </c>
      <c r="BB12" s="77" t="s">
        <v>241</v>
      </c>
      <c r="BC12" s="94">
        <f>COUNTIF(BA10:BA16, "&lt;0.5")-COUNTIF(BA10:BA16, "&lt;0.25")</f>
        <v>0</v>
      </c>
      <c r="BD12" s="88">
        <f t="shared" si="4"/>
        <v>0</v>
      </c>
      <c r="BE12" s="1">
        <f t="shared" si="5"/>
        <v>1</v>
      </c>
      <c r="BF12" s="77" t="s">
        <v>241</v>
      </c>
      <c r="BG12" s="94">
        <f>COUNTIF(BE10:BE16, "&lt;0.5")-COUNTIF(BE10:BE16, "&lt;0.25")</f>
        <v>0</v>
      </c>
      <c r="BH12" s="88">
        <f t="shared" si="6"/>
        <v>0</v>
      </c>
      <c r="BI12" s="1">
        <f t="shared" si="7"/>
        <v>0.75</v>
      </c>
      <c r="BJ12" s="77" t="s">
        <v>241</v>
      </c>
      <c r="BK12" s="94">
        <f>COUNTIF(BI10:BI16, "&lt;0.5")-COUNTIF(BI10:BI16, "&lt;0.25")</f>
        <v>0</v>
      </c>
      <c r="BL12" s="88">
        <f t="shared" si="8"/>
        <v>0</v>
      </c>
      <c r="BM12" s="1">
        <f t="shared" si="9"/>
        <v>1</v>
      </c>
      <c r="BN12" s="77" t="s">
        <v>241</v>
      </c>
      <c r="BO12" s="94">
        <f>COUNTIF(BM10:BM16, "&lt;0.5")-COUNTIF(BM10:BM16, "&lt;0.25")</f>
        <v>0</v>
      </c>
      <c r="BP12" s="88">
        <f t="shared" si="10"/>
        <v>0</v>
      </c>
      <c r="BQ12" s="81">
        <f t="shared" si="11"/>
        <v>1</v>
      </c>
      <c r="BR12" s="77" t="s">
        <v>241</v>
      </c>
      <c r="BS12" s="94">
        <f>COUNTIF(BQ10:BQ16, "&lt;0.5")-COUNTIF(BQ10:BQ16, "&lt;0.25")</f>
        <v>0</v>
      </c>
      <c r="BT12" s="88">
        <f t="shared" si="12"/>
        <v>0</v>
      </c>
      <c r="BV12" s="77" t="s">
        <v>241</v>
      </c>
      <c r="BW12" s="94">
        <f>COUNTIF(AV11:BQ17, "&lt;0.5")-COUNTIF(AV11:BQ17, "&lt;0.25")</f>
        <v>3</v>
      </c>
      <c r="BX12" s="88">
        <f>BW12/$BW$14</f>
        <v>3.2608695652173912E-2</v>
      </c>
      <c r="CI12" s="77" t="s">
        <v>242</v>
      </c>
      <c r="CJ12">
        <f>COUNTIF(AV$10:AV$196,"&lt;0.75")</f>
        <v>37</v>
      </c>
      <c r="CK12">
        <f>COUNTIF(BA$10:BA$196,"&lt;0.75")</f>
        <v>8</v>
      </c>
      <c r="CL12">
        <f>COUNTIF(BE$10:BE$196,"&lt;0.75")</f>
        <v>11</v>
      </c>
      <c r="CM12">
        <f>COUNTIF(BI$10:BI$196,"&lt;0.75")</f>
        <v>18</v>
      </c>
      <c r="CN12">
        <f>COUNTIF(BM$10:BM$196,"&lt;0.75")</f>
        <v>13</v>
      </c>
      <c r="CO12">
        <f t="shared" ref="CO12" si="14">COUNTIF(BQ$10:BQ$196,"&lt;0.75")</f>
        <v>3</v>
      </c>
    </row>
    <row r="13" spans="2:93" ht="15" customHeight="1" x14ac:dyDescent="0.25">
      <c r="B13" s="30"/>
      <c r="C13" s="22"/>
      <c r="D13" s="39" t="s">
        <v>10</v>
      </c>
      <c r="E13" s="31"/>
      <c r="F13" s="20">
        <v>1</v>
      </c>
      <c r="G13" s="1">
        <v>1</v>
      </c>
      <c r="H13" s="1">
        <v>0</v>
      </c>
      <c r="I13" s="62">
        <v>1</v>
      </c>
      <c r="J13" s="7">
        <v>1</v>
      </c>
      <c r="K13" s="1">
        <v>1</v>
      </c>
      <c r="L13" s="1">
        <v>1</v>
      </c>
      <c r="M13" s="1">
        <v>1</v>
      </c>
      <c r="N13" s="62">
        <v>1</v>
      </c>
      <c r="O13" s="7">
        <v>1</v>
      </c>
      <c r="P13" s="1">
        <v>1</v>
      </c>
      <c r="Q13" s="1">
        <v>1</v>
      </c>
      <c r="R13" s="1">
        <v>1</v>
      </c>
      <c r="S13" s="62">
        <v>1</v>
      </c>
      <c r="T13" s="7">
        <v>1</v>
      </c>
      <c r="U13" s="1">
        <v>0</v>
      </c>
      <c r="V13" s="1">
        <v>1</v>
      </c>
      <c r="W13" s="62">
        <v>1</v>
      </c>
      <c r="X13" s="7">
        <v>1</v>
      </c>
      <c r="Y13" s="1">
        <v>1</v>
      </c>
      <c r="Z13" s="1">
        <v>1</v>
      </c>
      <c r="AA13" s="62">
        <v>1</v>
      </c>
      <c r="AB13" s="38">
        <v>0</v>
      </c>
      <c r="AF13" s="30"/>
      <c r="AG13" s="22"/>
      <c r="AH13" s="39" t="s">
        <v>10</v>
      </c>
      <c r="AI13" s="31"/>
      <c r="AJ13">
        <f>COUNTIF(TableA[#This Row], 1)</f>
        <v>3</v>
      </c>
      <c r="AK13">
        <f>COUNTIF(TableB[#This Row], 1)</f>
        <v>5</v>
      </c>
      <c r="AL13">
        <f>COUNTIF(TableD[#This Row], 1)</f>
        <v>5</v>
      </c>
      <c r="AM13">
        <f>COUNTIF(TableE[#This Row], 1)</f>
        <v>3</v>
      </c>
      <c r="AN13">
        <f>COUNTIF(TableF[#This Row], 1)</f>
        <v>4</v>
      </c>
      <c r="AO13">
        <f>COUNTIF(TableG[#This Row], 1)</f>
        <v>0</v>
      </c>
      <c r="AR13" s="30"/>
      <c r="AS13" s="22"/>
      <c r="AT13" s="39" t="s">
        <v>10</v>
      </c>
      <c r="AU13" s="31"/>
      <c r="AV13" s="80">
        <f t="shared" si="1"/>
        <v>0.75</v>
      </c>
      <c r="AW13" s="77" t="s">
        <v>240</v>
      </c>
      <c r="AX13" s="94">
        <f>COUNTIF(AV10:AV16, "&lt;0.25")-COUNTIF(AV10:AV16, "&lt;0")</f>
        <v>0</v>
      </c>
      <c r="AY13" s="88">
        <f t="shared" si="2"/>
        <v>0</v>
      </c>
      <c r="AZ13" s="7"/>
      <c r="BA13" s="1">
        <f t="shared" si="3"/>
        <v>1</v>
      </c>
      <c r="BB13" s="77" t="s">
        <v>240</v>
      </c>
      <c r="BC13" s="94">
        <f>COUNTIF(BA10:BA16, "&lt;0.25")-COUNTIF(BA10:BA16, "&lt;0")</f>
        <v>0</v>
      </c>
      <c r="BD13" s="88">
        <f t="shared" si="4"/>
        <v>0</v>
      </c>
      <c r="BE13" s="1">
        <f t="shared" si="5"/>
        <v>1</v>
      </c>
      <c r="BF13" s="77" t="s">
        <v>240</v>
      </c>
      <c r="BG13" s="94">
        <f>COUNTIF(BE10:BE16, "&lt;0.25")-COUNTIF(BE10:BE16, "&lt;0")</f>
        <v>0</v>
      </c>
      <c r="BH13" s="88">
        <f t="shared" si="6"/>
        <v>0</v>
      </c>
      <c r="BI13" s="1">
        <f t="shared" si="7"/>
        <v>0.75</v>
      </c>
      <c r="BJ13" s="77" t="s">
        <v>240</v>
      </c>
      <c r="BK13" s="94">
        <f>COUNTIF(BI10:BI16, "&lt;0.25")-COUNTIF(BI10:BI16, "&lt;0")</f>
        <v>0</v>
      </c>
      <c r="BL13" s="88">
        <f t="shared" si="8"/>
        <v>0</v>
      </c>
      <c r="BM13" s="1">
        <f t="shared" si="9"/>
        <v>1</v>
      </c>
      <c r="BN13" s="77" t="s">
        <v>240</v>
      </c>
      <c r="BO13" s="94">
        <f>COUNTIF(BM10:BM16, "&lt;0.25")-COUNTIF(BM10:BM16, "&lt;0")</f>
        <v>0</v>
      </c>
      <c r="BP13" s="88">
        <f t="shared" si="10"/>
        <v>0</v>
      </c>
      <c r="BQ13" s="81">
        <f t="shared" si="11"/>
        <v>0</v>
      </c>
      <c r="BR13" s="77" t="s">
        <v>240</v>
      </c>
      <c r="BS13" s="94">
        <f>COUNTIF(BQ10:BQ16, "&lt;0.25")-COUNTIF(BQ10:BQ16, "&lt;0")</f>
        <v>2</v>
      </c>
      <c r="BT13" s="88">
        <f t="shared" si="12"/>
        <v>0.2857142857142857</v>
      </c>
      <c r="BV13" s="77" t="s">
        <v>240</v>
      </c>
      <c r="BW13" s="94">
        <f>COUNTIF(AV12:BQ18, "&lt;0.25")-COUNTIF(AV12:BQ18, "&lt;0")</f>
        <v>20</v>
      </c>
      <c r="BX13" s="88">
        <f>BW13/$BW$14</f>
        <v>0.21739130434782608</v>
      </c>
      <c r="CI13" s="77" t="s">
        <v>243</v>
      </c>
      <c r="CJ13">
        <f>COUNTIF(AV$10:AV$196,"&lt;=1")</f>
        <v>147</v>
      </c>
      <c r="CK13">
        <f>COUNTIF(BA$10:BA$196,"&lt;=1")</f>
        <v>147</v>
      </c>
      <c r="CL13">
        <f>COUNTIF(BE$10:BE$196,"&lt;=1")</f>
        <v>147</v>
      </c>
      <c r="CM13">
        <f>COUNTIF(BI$10:BI$196,"&lt;=1")</f>
        <v>147</v>
      </c>
      <c r="CN13">
        <f>COUNTIF(BM$10:BM$196,"&lt;=1")</f>
        <v>147</v>
      </c>
      <c r="CO13">
        <f t="shared" ref="CO13" si="15">COUNTIF(BQ$10:BQ$196,"&lt;=1")</f>
        <v>147</v>
      </c>
    </row>
    <row r="14" spans="2:93" ht="15" customHeight="1" x14ac:dyDescent="0.25">
      <c r="B14" s="30"/>
      <c r="C14" s="22" t="s">
        <v>11</v>
      </c>
      <c r="D14" s="39" t="s">
        <v>12</v>
      </c>
      <c r="E14" s="31"/>
      <c r="F14" s="20">
        <v>1</v>
      </c>
      <c r="G14" s="1">
        <v>1</v>
      </c>
      <c r="H14" s="1">
        <v>1</v>
      </c>
      <c r="I14" s="62">
        <v>0</v>
      </c>
      <c r="J14" s="7">
        <v>1</v>
      </c>
      <c r="K14" s="1">
        <v>1</v>
      </c>
      <c r="L14" s="1">
        <v>1</v>
      </c>
      <c r="M14" s="1">
        <v>0</v>
      </c>
      <c r="N14" s="62">
        <v>1</v>
      </c>
      <c r="O14" s="7">
        <v>0</v>
      </c>
      <c r="P14" s="1">
        <v>1</v>
      </c>
      <c r="Q14" s="1">
        <v>1</v>
      </c>
      <c r="R14" s="1">
        <v>1</v>
      </c>
      <c r="S14" s="62">
        <v>1</v>
      </c>
      <c r="T14" s="7">
        <v>1</v>
      </c>
      <c r="U14" s="1">
        <v>1</v>
      </c>
      <c r="V14" s="1">
        <v>0</v>
      </c>
      <c r="W14" s="62">
        <v>1</v>
      </c>
      <c r="X14" s="7">
        <v>1</v>
      </c>
      <c r="Y14" s="1">
        <v>1</v>
      </c>
      <c r="Z14" s="1">
        <v>1</v>
      </c>
      <c r="AA14" s="62">
        <v>1</v>
      </c>
      <c r="AB14" s="38">
        <v>0</v>
      </c>
      <c r="AF14" s="30"/>
      <c r="AG14" s="22" t="s">
        <v>11</v>
      </c>
      <c r="AH14" s="39" t="s">
        <v>12</v>
      </c>
      <c r="AI14" s="31"/>
      <c r="AJ14">
        <f>COUNTIF(TableA[#This Row], 1)</f>
        <v>3</v>
      </c>
      <c r="AK14">
        <f>COUNTIF(TableB[#This Row], 1)</f>
        <v>4</v>
      </c>
      <c r="AL14">
        <f>COUNTIF(TableD[#This Row], 1)</f>
        <v>4</v>
      </c>
      <c r="AM14">
        <f>COUNTIF(TableE[#This Row], 1)</f>
        <v>3</v>
      </c>
      <c r="AN14">
        <f>COUNTIF(TableF[#This Row], 1)</f>
        <v>4</v>
      </c>
      <c r="AO14">
        <f>COUNTIF(TableG[#This Row], 1)</f>
        <v>0</v>
      </c>
      <c r="AR14" s="30"/>
      <c r="AS14" s="22" t="s">
        <v>11</v>
      </c>
      <c r="AT14" s="39" t="s">
        <v>12</v>
      </c>
      <c r="AU14" s="31"/>
      <c r="AV14" s="80">
        <f t="shared" si="1"/>
        <v>0.75</v>
      </c>
      <c r="AW14" s="77" t="s">
        <v>247</v>
      </c>
      <c r="AX14">
        <f>COUNT(AV10:AV16)</f>
        <v>7</v>
      </c>
      <c r="AY14" s="88">
        <f t="shared" si="2"/>
        <v>1</v>
      </c>
      <c r="AZ14" s="7"/>
      <c r="BA14" s="1">
        <f t="shared" si="3"/>
        <v>0.8</v>
      </c>
      <c r="BB14" s="77" t="s">
        <v>247</v>
      </c>
      <c r="BC14">
        <f>COUNT(BA10:BA16)</f>
        <v>7</v>
      </c>
      <c r="BD14" s="88">
        <f t="shared" si="4"/>
        <v>1</v>
      </c>
      <c r="BE14" s="1">
        <f t="shared" si="5"/>
        <v>0.8</v>
      </c>
      <c r="BF14" s="77" t="s">
        <v>247</v>
      </c>
      <c r="BG14">
        <f>COUNT(BE10:BE16)</f>
        <v>7</v>
      </c>
      <c r="BH14" s="88">
        <f t="shared" si="6"/>
        <v>1</v>
      </c>
      <c r="BI14" s="1">
        <f t="shared" si="7"/>
        <v>0.75</v>
      </c>
      <c r="BJ14" s="77" t="s">
        <v>247</v>
      </c>
      <c r="BK14">
        <f>COUNT(BI10:BI16)</f>
        <v>7</v>
      </c>
      <c r="BL14" s="88">
        <f t="shared" si="8"/>
        <v>1</v>
      </c>
      <c r="BM14" s="1">
        <f t="shared" si="9"/>
        <v>1</v>
      </c>
      <c r="BN14" s="77" t="s">
        <v>247</v>
      </c>
      <c r="BO14">
        <f>COUNT(BM10:BM16)</f>
        <v>7</v>
      </c>
      <c r="BP14" s="88">
        <f t="shared" si="10"/>
        <v>1</v>
      </c>
      <c r="BQ14" s="81">
        <f t="shared" si="11"/>
        <v>0</v>
      </c>
      <c r="BR14" s="77" t="s">
        <v>247</v>
      </c>
      <c r="BS14">
        <f>COUNT(BQ10:BQ16)</f>
        <v>7</v>
      </c>
      <c r="BT14" s="88">
        <f t="shared" si="12"/>
        <v>1</v>
      </c>
      <c r="BV14" s="77" t="s">
        <v>247</v>
      </c>
      <c r="BW14">
        <f>COUNT(AV10:BQ16)</f>
        <v>92</v>
      </c>
      <c r="BX14" s="88">
        <f>BW14/$BW$14</f>
        <v>1</v>
      </c>
    </row>
    <row r="15" spans="2:93" ht="15" customHeight="1" x14ac:dyDescent="0.25">
      <c r="B15" s="30"/>
      <c r="C15" s="22" t="s">
        <v>13</v>
      </c>
      <c r="D15" s="39" t="s">
        <v>14</v>
      </c>
      <c r="E15" s="31"/>
      <c r="F15" s="20">
        <v>0</v>
      </c>
      <c r="G15" s="1">
        <v>0</v>
      </c>
      <c r="H15" s="1">
        <v>1</v>
      </c>
      <c r="I15" s="62">
        <v>0</v>
      </c>
      <c r="J15" s="7">
        <v>1</v>
      </c>
      <c r="K15" s="1">
        <v>1</v>
      </c>
      <c r="L15" s="1">
        <v>1</v>
      </c>
      <c r="M15" s="1">
        <v>0</v>
      </c>
      <c r="N15" s="62">
        <v>1</v>
      </c>
      <c r="O15" s="7">
        <v>1</v>
      </c>
      <c r="P15" s="1">
        <v>1</v>
      </c>
      <c r="Q15" s="1">
        <v>0</v>
      </c>
      <c r="R15" s="1">
        <v>1</v>
      </c>
      <c r="S15" s="62">
        <v>1</v>
      </c>
      <c r="T15" s="7">
        <v>1</v>
      </c>
      <c r="U15" s="1">
        <v>1</v>
      </c>
      <c r="V15" s="1">
        <v>0</v>
      </c>
      <c r="W15" s="62">
        <v>1</v>
      </c>
      <c r="X15" s="7">
        <v>1</v>
      </c>
      <c r="Y15" s="1">
        <v>0</v>
      </c>
      <c r="Z15" s="1">
        <v>1</v>
      </c>
      <c r="AA15" s="62">
        <v>1</v>
      </c>
      <c r="AB15" s="38">
        <v>1</v>
      </c>
      <c r="AF15" s="30"/>
      <c r="AG15" s="22" t="s">
        <v>13</v>
      </c>
      <c r="AH15" s="39" t="s">
        <v>14</v>
      </c>
      <c r="AI15" s="31"/>
      <c r="AJ15">
        <f>COUNTIF(TableA[#This Row], 1)</f>
        <v>1</v>
      </c>
      <c r="AK15">
        <f>COUNTIF(TableB[#This Row], 1)</f>
        <v>4</v>
      </c>
      <c r="AL15">
        <f>COUNTIF(TableD[#This Row], 1)</f>
        <v>4</v>
      </c>
      <c r="AM15">
        <f>COUNTIF(TableE[#This Row], 1)</f>
        <v>3</v>
      </c>
      <c r="AN15">
        <f>COUNTIF(TableF[#This Row], 1)</f>
        <v>3</v>
      </c>
      <c r="AO15">
        <f>COUNTIF(TableG[#This Row], 1)</f>
        <v>1</v>
      </c>
      <c r="AR15" s="30"/>
      <c r="AS15" s="22" t="s">
        <v>13</v>
      </c>
      <c r="AT15" s="39" t="s">
        <v>14</v>
      </c>
      <c r="AU15" s="31"/>
      <c r="AV15" s="80">
        <f t="shared" si="1"/>
        <v>0.25</v>
      </c>
      <c r="AW15" s="7"/>
      <c r="AX15" s="7"/>
      <c r="AY15" s="7"/>
      <c r="AZ15" s="7"/>
      <c r="BA15" s="1">
        <f t="shared" si="3"/>
        <v>0.8</v>
      </c>
      <c r="BB15" s="1"/>
      <c r="BC15" s="1"/>
      <c r="BD15" s="1"/>
      <c r="BE15" s="1">
        <f t="shared" si="5"/>
        <v>0.8</v>
      </c>
      <c r="BF15" s="1"/>
      <c r="BG15" s="1"/>
      <c r="BH15" s="1"/>
      <c r="BI15" s="1">
        <f t="shared" si="7"/>
        <v>0.75</v>
      </c>
      <c r="BJ15" s="1"/>
      <c r="BK15" s="1"/>
      <c r="BL15" s="1"/>
      <c r="BM15" s="1">
        <f t="shared" si="9"/>
        <v>0.75</v>
      </c>
      <c r="BN15" s="62"/>
      <c r="BO15" s="62"/>
      <c r="BP15" s="62"/>
      <c r="BQ15" s="81">
        <f t="shared" si="11"/>
        <v>1</v>
      </c>
      <c r="BX15" s="88"/>
    </row>
    <row r="16" spans="2:93" ht="15" customHeight="1" x14ac:dyDescent="0.25">
      <c r="B16" s="30"/>
      <c r="C16" s="22" t="s">
        <v>15</v>
      </c>
      <c r="D16" s="39" t="s">
        <v>16</v>
      </c>
      <c r="E16" s="31"/>
      <c r="F16" s="20">
        <v>1</v>
      </c>
      <c r="G16" s="1">
        <v>0</v>
      </c>
      <c r="H16" s="1">
        <v>1</v>
      </c>
      <c r="I16" s="62">
        <v>0</v>
      </c>
      <c r="J16" s="7">
        <v>0</v>
      </c>
      <c r="K16" s="1">
        <v>1</v>
      </c>
      <c r="L16" s="1">
        <v>1</v>
      </c>
      <c r="M16" s="1">
        <v>1</v>
      </c>
      <c r="N16" s="62">
        <v>1</v>
      </c>
      <c r="O16" s="7">
        <v>1</v>
      </c>
      <c r="P16" s="1">
        <v>1</v>
      </c>
      <c r="Q16" s="1">
        <v>0</v>
      </c>
      <c r="R16" s="1">
        <v>1</v>
      </c>
      <c r="S16" s="62">
        <v>1</v>
      </c>
      <c r="T16" s="7">
        <v>1</v>
      </c>
      <c r="U16" s="1">
        <v>0</v>
      </c>
      <c r="V16" s="1">
        <v>1</v>
      </c>
      <c r="W16" s="62">
        <v>1</v>
      </c>
      <c r="X16" s="7">
        <v>0</v>
      </c>
      <c r="Y16" s="1">
        <v>0</v>
      </c>
      <c r="Z16" s="1">
        <v>1</v>
      </c>
      <c r="AA16" s="62">
        <v>1</v>
      </c>
      <c r="AB16" s="38">
        <v>1</v>
      </c>
      <c r="AF16" s="30"/>
      <c r="AG16" s="22" t="s">
        <v>15</v>
      </c>
      <c r="AH16" s="39" t="s">
        <v>16</v>
      </c>
      <c r="AI16" s="31"/>
      <c r="AJ16">
        <f>COUNTIF(TableA[#This Row], 1)</f>
        <v>2</v>
      </c>
      <c r="AK16">
        <f>COUNTIF(TableB[#This Row], 1)</f>
        <v>4</v>
      </c>
      <c r="AL16">
        <f>COUNTIF(TableD[#This Row], 1)</f>
        <v>4</v>
      </c>
      <c r="AM16">
        <f>COUNTIF(TableE[#This Row], 1)</f>
        <v>3</v>
      </c>
      <c r="AN16">
        <f>COUNTIF(TableF[#This Row], 1)</f>
        <v>2</v>
      </c>
      <c r="AO16">
        <f>COUNTIF(TableG[#This Row], 1)</f>
        <v>1</v>
      </c>
      <c r="AR16" s="30"/>
      <c r="AS16" s="22" t="s">
        <v>15</v>
      </c>
      <c r="AT16" s="39" t="s">
        <v>16</v>
      </c>
      <c r="AU16" s="31"/>
      <c r="AV16" s="80">
        <f t="shared" si="1"/>
        <v>0.5</v>
      </c>
      <c r="AW16" s="7"/>
      <c r="AX16" s="7"/>
      <c r="AY16" s="7"/>
      <c r="AZ16" s="7"/>
      <c r="BA16" s="1">
        <f t="shared" si="3"/>
        <v>0.8</v>
      </c>
      <c r="BB16" s="1"/>
      <c r="BC16" s="1"/>
      <c r="BD16" s="1"/>
      <c r="BE16" s="1">
        <f t="shared" si="5"/>
        <v>0.8</v>
      </c>
      <c r="BF16" s="1"/>
      <c r="BG16" s="1"/>
      <c r="BH16" s="1"/>
      <c r="BI16" s="1">
        <f t="shared" si="7"/>
        <v>0.75</v>
      </c>
      <c r="BJ16" s="1"/>
      <c r="BK16" s="1"/>
      <c r="BL16" s="1"/>
      <c r="BM16" s="1">
        <f t="shared" si="9"/>
        <v>0.5</v>
      </c>
      <c r="BN16" s="62"/>
      <c r="BO16" s="62"/>
      <c r="BP16" s="62"/>
      <c r="BQ16" s="81">
        <f t="shared" si="11"/>
        <v>1</v>
      </c>
      <c r="BX16" s="88"/>
      <c r="CJ16">
        <f>COUNT(AV10:AV195)</f>
        <v>147</v>
      </c>
    </row>
    <row r="17" spans="2:93" ht="15" customHeight="1" x14ac:dyDescent="0.25">
      <c r="B17" s="30"/>
      <c r="C17" s="22"/>
      <c r="D17" s="39"/>
      <c r="E17" s="31"/>
      <c r="F17" s="115"/>
      <c r="G17" s="116"/>
      <c r="H17" s="116"/>
      <c r="I17" s="117"/>
      <c r="J17" s="118"/>
      <c r="K17" s="116"/>
      <c r="L17" s="116"/>
      <c r="M17" s="116"/>
      <c r="N17" s="117"/>
      <c r="O17" s="118"/>
      <c r="P17" s="116"/>
      <c r="Q17" s="116"/>
      <c r="R17" s="116"/>
      <c r="S17" s="117"/>
      <c r="T17" s="118"/>
      <c r="U17" s="116"/>
      <c r="V17" s="116"/>
      <c r="W17" s="117"/>
      <c r="X17" s="118"/>
      <c r="Y17" s="116"/>
      <c r="Z17" s="116"/>
      <c r="AA17" s="117"/>
      <c r="AB17" s="119"/>
      <c r="AF17" s="30"/>
      <c r="AG17" s="22"/>
      <c r="AH17" s="39"/>
      <c r="AI17" s="31"/>
      <c r="AR17" s="30"/>
      <c r="AS17" s="22"/>
      <c r="AT17" s="39"/>
      <c r="AU17" s="31"/>
      <c r="AV17" s="80"/>
      <c r="AW17" s="7"/>
      <c r="AX17" s="7"/>
      <c r="AY17" s="7"/>
      <c r="AZ17" s="7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62"/>
      <c r="BO17" s="62"/>
      <c r="BP17" s="62"/>
      <c r="BQ17" s="81"/>
      <c r="BX17" s="88"/>
    </row>
    <row r="18" spans="2:93" ht="15" customHeight="1" x14ac:dyDescent="0.25">
      <c r="B18" s="30"/>
      <c r="C18" s="22"/>
      <c r="D18" s="39" t="s">
        <v>17</v>
      </c>
      <c r="E18" s="31"/>
      <c r="F18" s="115"/>
      <c r="G18" s="116"/>
      <c r="H18" s="116"/>
      <c r="I18" s="117"/>
      <c r="J18" s="118"/>
      <c r="K18" s="116"/>
      <c r="L18" s="116"/>
      <c r="M18" s="116"/>
      <c r="N18" s="117"/>
      <c r="O18" s="118"/>
      <c r="P18" s="116"/>
      <c r="Q18" s="116"/>
      <c r="R18" s="116"/>
      <c r="S18" s="117"/>
      <c r="T18" s="118"/>
      <c r="U18" s="116"/>
      <c r="V18" s="116"/>
      <c r="W18" s="117"/>
      <c r="X18" s="118"/>
      <c r="Y18" s="116"/>
      <c r="Z18" s="116"/>
      <c r="AA18" s="117"/>
      <c r="AB18" s="119"/>
      <c r="AF18" s="30"/>
      <c r="AG18" s="22"/>
      <c r="AH18" s="39" t="s">
        <v>17</v>
      </c>
      <c r="AI18" s="31"/>
      <c r="AR18" s="30"/>
      <c r="AS18" s="22"/>
      <c r="AT18" s="39" t="s">
        <v>17</v>
      </c>
      <c r="AU18" s="31"/>
      <c r="AV18" s="80"/>
      <c r="AW18" s="7"/>
      <c r="AX18" s="7"/>
      <c r="AY18" s="7"/>
      <c r="AZ18" s="7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62"/>
      <c r="BO18" s="62"/>
      <c r="BP18" s="62"/>
      <c r="BQ18" s="81"/>
      <c r="BX18" s="88"/>
      <c r="CJ18">
        <f>COUNTIF(AV$10:AV$195,"&lt;=0.25")</f>
        <v>11</v>
      </c>
      <c r="CK18">
        <f>COUNTIF(BA$10:BA$195,"&lt;=0.25")</f>
        <v>0</v>
      </c>
      <c r="CL18">
        <f>COUNTIF(BE$10:BE$195,"&lt;=0.25")</f>
        <v>0</v>
      </c>
      <c r="CM18">
        <f>COUNTIF(BI$10:BI$195,"&lt;=0.25")</f>
        <v>2</v>
      </c>
      <c r="CN18">
        <f>COUNTIF(BM$10:BM$195,"&lt;=0.25")</f>
        <v>0</v>
      </c>
      <c r="CO18">
        <f t="shared" ref="CO18" si="16">COUNTIF(BQ$10:BQ$195,"&lt;=0.25")</f>
        <v>3</v>
      </c>
    </row>
    <row r="19" spans="2:93" ht="15" customHeight="1" x14ac:dyDescent="0.25">
      <c r="B19" s="30"/>
      <c r="C19" s="22"/>
      <c r="D19" s="39"/>
      <c r="E19" s="31"/>
      <c r="F19" s="115"/>
      <c r="G19" s="116"/>
      <c r="H19" s="116"/>
      <c r="I19" s="117"/>
      <c r="J19" s="118"/>
      <c r="K19" s="116"/>
      <c r="L19" s="116"/>
      <c r="M19" s="116"/>
      <c r="N19" s="117"/>
      <c r="O19" s="118"/>
      <c r="P19" s="116"/>
      <c r="Q19" s="116"/>
      <c r="R19" s="116"/>
      <c r="S19" s="117"/>
      <c r="T19" s="118"/>
      <c r="U19" s="116"/>
      <c r="V19" s="116"/>
      <c r="W19" s="117"/>
      <c r="X19" s="118"/>
      <c r="Y19" s="116"/>
      <c r="Z19" s="116"/>
      <c r="AA19" s="117"/>
      <c r="AB19" s="119"/>
      <c r="AF19" s="30"/>
      <c r="AG19" s="22"/>
      <c r="AH19" s="39"/>
      <c r="AI19" s="31"/>
      <c r="AR19" s="30"/>
      <c r="AS19" s="22"/>
      <c r="AT19" s="39"/>
      <c r="AU19" s="31"/>
      <c r="AV19" s="80"/>
      <c r="AW19" s="7"/>
      <c r="AX19" s="7"/>
      <c r="AY19" s="7"/>
      <c r="AZ19" s="7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62"/>
      <c r="BO19" s="62"/>
      <c r="BP19" s="62"/>
      <c r="BQ19" s="81"/>
      <c r="BX19" s="88"/>
      <c r="CJ19" t="s">
        <v>229</v>
      </c>
      <c r="CK19" t="s">
        <v>230</v>
      </c>
      <c r="CL19" t="s">
        <v>231</v>
      </c>
      <c r="CM19" t="s">
        <v>232</v>
      </c>
      <c r="CN19" t="s">
        <v>233</v>
      </c>
      <c r="CO19" t="s">
        <v>234</v>
      </c>
    </row>
    <row r="20" spans="2:93" ht="15" customHeight="1" x14ac:dyDescent="0.25">
      <c r="B20" s="30"/>
      <c r="C20" s="22" t="s">
        <v>4</v>
      </c>
      <c r="D20" s="39" t="s">
        <v>5</v>
      </c>
      <c r="E20" s="31"/>
      <c r="F20" s="20">
        <v>0</v>
      </c>
      <c r="G20" s="1">
        <v>1</v>
      </c>
      <c r="H20" s="1">
        <v>0</v>
      </c>
      <c r="I20" s="62">
        <v>0</v>
      </c>
      <c r="J20" s="7">
        <v>1</v>
      </c>
      <c r="K20" s="1">
        <v>1</v>
      </c>
      <c r="L20" s="1">
        <v>1</v>
      </c>
      <c r="M20" s="1">
        <v>1</v>
      </c>
      <c r="N20" s="62">
        <v>1</v>
      </c>
      <c r="O20" s="7">
        <v>1</v>
      </c>
      <c r="P20" s="1">
        <v>1</v>
      </c>
      <c r="Q20" s="1">
        <v>1</v>
      </c>
      <c r="R20" s="1">
        <v>1</v>
      </c>
      <c r="S20" s="62">
        <v>1</v>
      </c>
      <c r="T20" s="7">
        <v>1</v>
      </c>
      <c r="U20" s="1">
        <v>1</v>
      </c>
      <c r="V20" s="1">
        <v>0</v>
      </c>
      <c r="W20" s="62">
        <v>0</v>
      </c>
      <c r="X20" s="7">
        <v>1</v>
      </c>
      <c r="Y20" s="1">
        <v>1</v>
      </c>
      <c r="Z20" s="1">
        <v>1</v>
      </c>
      <c r="AA20" s="62">
        <v>1</v>
      </c>
      <c r="AB20" s="38">
        <v>1</v>
      </c>
      <c r="AF20" s="30"/>
      <c r="AG20" s="22" t="s">
        <v>4</v>
      </c>
      <c r="AH20" s="39" t="s">
        <v>5</v>
      </c>
      <c r="AI20" s="31"/>
      <c r="AJ20">
        <f>COUNTIF(TableA[#This Row], 1)</f>
        <v>1</v>
      </c>
      <c r="AK20">
        <f>COUNTIF(TableB[#This Row], 1)</f>
        <v>5</v>
      </c>
      <c r="AL20">
        <f>COUNTIF(TableD[#This Row], 1)</f>
        <v>5</v>
      </c>
      <c r="AM20">
        <f>COUNTIF(TableE[#This Row], 1)</f>
        <v>2</v>
      </c>
      <c r="AN20">
        <f>COUNTIF(TableF[#This Row], 1)</f>
        <v>4</v>
      </c>
      <c r="AO20">
        <f>COUNTIF(TableG[#This Row], 1)</f>
        <v>1</v>
      </c>
      <c r="AR20" s="30"/>
      <c r="AS20" s="22" t="s">
        <v>4</v>
      </c>
      <c r="AT20" s="39" t="s">
        <v>5</v>
      </c>
      <c r="AU20" s="31"/>
      <c r="AV20" s="80">
        <f t="shared" si="1"/>
        <v>0.25</v>
      </c>
      <c r="AW20" s="77" t="s">
        <v>243</v>
      </c>
      <c r="AX20" s="92">
        <f>COUNTIF(AV20:AV24, "&gt;=0.75")</f>
        <v>1</v>
      </c>
      <c r="AY20" s="88">
        <f>AX20/$AX$24</f>
        <v>0.2</v>
      </c>
      <c r="AZ20" s="7"/>
      <c r="BA20" s="1">
        <f t="shared" si="3"/>
        <v>1</v>
      </c>
      <c r="BB20" s="77" t="s">
        <v>243</v>
      </c>
      <c r="BC20" s="92">
        <f>COUNTIF(BA20:BA24, "&gt;=0.75")</f>
        <v>5</v>
      </c>
      <c r="BD20" s="88">
        <f>BC20/$BC$24</f>
        <v>1</v>
      </c>
      <c r="BE20" s="1">
        <f t="shared" si="5"/>
        <v>1</v>
      </c>
      <c r="BF20" s="77" t="s">
        <v>243</v>
      </c>
      <c r="BG20" s="92">
        <f>COUNTIF(BE20:BE24, "&gt;=0.75")</f>
        <v>5</v>
      </c>
      <c r="BH20" s="88">
        <f>BG20/$BG$24</f>
        <v>1</v>
      </c>
      <c r="BI20" s="1">
        <f t="shared" si="7"/>
        <v>0.5</v>
      </c>
      <c r="BJ20" s="77" t="s">
        <v>243</v>
      </c>
      <c r="BK20" s="92">
        <f>COUNTIF(BI20:BI24, "&gt;=0.75")</f>
        <v>3</v>
      </c>
      <c r="BL20" s="88">
        <f>BK20/$BK$24</f>
        <v>0.6</v>
      </c>
      <c r="BM20" s="1">
        <f t="shared" si="9"/>
        <v>1</v>
      </c>
      <c r="BN20" s="77" t="s">
        <v>243</v>
      </c>
      <c r="BO20" s="92">
        <f>COUNTIF(BM20:BM24, "&gt;=0.75")</f>
        <v>5</v>
      </c>
      <c r="BP20" s="88">
        <f>BO20/$BO$24</f>
        <v>1</v>
      </c>
      <c r="BQ20" s="81">
        <f t="shared" si="11"/>
        <v>1</v>
      </c>
      <c r="BR20" s="77" t="s">
        <v>243</v>
      </c>
      <c r="BS20" s="92">
        <f>COUNTIF(BQ20:BQ24, "&gt;=0.75")</f>
        <v>5</v>
      </c>
      <c r="BT20" s="88">
        <f>BS20/$BS$24</f>
        <v>1</v>
      </c>
      <c r="BV20" s="77" t="s">
        <v>243</v>
      </c>
      <c r="BW20" s="92">
        <f>COUNTIF(AV20:BQ24, "&gt;=0.75")</f>
        <v>45</v>
      </c>
      <c r="BX20" s="88">
        <f>BW20/$BW$24</f>
        <v>0.5625</v>
      </c>
      <c r="CI20" s="77" t="s">
        <v>240</v>
      </c>
      <c r="CJ20">
        <f>CJ10</f>
        <v>2</v>
      </c>
      <c r="CK20">
        <f t="shared" ref="CK20:CO20" si="17">CK10</f>
        <v>0</v>
      </c>
      <c r="CL20">
        <f t="shared" si="17"/>
        <v>0</v>
      </c>
      <c r="CM20">
        <f t="shared" si="17"/>
        <v>0</v>
      </c>
      <c r="CN20">
        <f t="shared" si="17"/>
        <v>0</v>
      </c>
      <c r="CO20">
        <f t="shared" si="17"/>
        <v>3</v>
      </c>
    </row>
    <row r="21" spans="2:93" ht="15" customHeight="1" x14ac:dyDescent="0.25">
      <c r="B21" s="30"/>
      <c r="C21" s="22" t="s">
        <v>6</v>
      </c>
      <c r="D21" s="39" t="s">
        <v>18</v>
      </c>
      <c r="E21" s="31"/>
      <c r="F21" s="20">
        <v>1</v>
      </c>
      <c r="G21" s="1">
        <v>1</v>
      </c>
      <c r="H21" s="1">
        <v>1</v>
      </c>
      <c r="I21" s="62">
        <v>1</v>
      </c>
      <c r="J21" s="7">
        <v>1</v>
      </c>
      <c r="K21" s="1">
        <v>1</v>
      </c>
      <c r="L21" s="1">
        <v>1</v>
      </c>
      <c r="M21" s="1">
        <v>1</v>
      </c>
      <c r="N21" s="62">
        <v>1</v>
      </c>
      <c r="O21" s="7">
        <v>1</v>
      </c>
      <c r="P21" s="1">
        <v>1</v>
      </c>
      <c r="Q21" s="1">
        <v>1</v>
      </c>
      <c r="R21" s="1">
        <v>1</v>
      </c>
      <c r="S21" s="62">
        <v>1</v>
      </c>
      <c r="T21" s="7">
        <v>1</v>
      </c>
      <c r="U21" s="1">
        <v>1</v>
      </c>
      <c r="V21" s="1">
        <v>1</v>
      </c>
      <c r="W21" s="62">
        <v>1</v>
      </c>
      <c r="X21" s="7">
        <v>1</v>
      </c>
      <c r="Y21" s="1">
        <v>1</v>
      </c>
      <c r="Z21" s="1">
        <v>1</v>
      </c>
      <c r="AA21" s="62">
        <v>1</v>
      </c>
      <c r="AB21" s="38">
        <v>1</v>
      </c>
      <c r="AF21" s="30"/>
      <c r="AG21" s="22" t="s">
        <v>6</v>
      </c>
      <c r="AH21" s="39" t="s">
        <v>18</v>
      </c>
      <c r="AI21" s="31"/>
      <c r="AJ21">
        <f>COUNTIF(TableA[#This Row], 1)</f>
        <v>4</v>
      </c>
      <c r="AK21">
        <f>COUNTIF(TableB[#This Row], 1)</f>
        <v>5</v>
      </c>
      <c r="AL21">
        <f>COUNTIF(TableD[#This Row], 1)</f>
        <v>5</v>
      </c>
      <c r="AM21">
        <f>COUNTIF(TableE[#This Row], 1)</f>
        <v>4</v>
      </c>
      <c r="AN21">
        <f>COUNTIF(TableF[#This Row], 1)</f>
        <v>4</v>
      </c>
      <c r="AO21">
        <f>COUNTIF(TableG[#This Row], 1)</f>
        <v>1</v>
      </c>
      <c r="AR21" s="30"/>
      <c r="AS21" s="22" t="s">
        <v>6</v>
      </c>
      <c r="AT21" s="39" t="s">
        <v>18</v>
      </c>
      <c r="AU21" s="31"/>
      <c r="AV21" s="80">
        <f t="shared" si="1"/>
        <v>1</v>
      </c>
      <c r="AW21" s="77" t="s">
        <v>242</v>
      </c>
      <c r="AX21" s="94">
        <f>COUNTIF(AV20:AV24, "&lt;0.75")-COUNTIF(AV20:AV24, "&lt;0.50")</f>
        <v>3</v>
      </c>
      <c r="AY21" s="88">
        <f t="shared" ref="AY21:AY24" si="18">AX21/$AX$24</f>
        <v>0.6</v>
      </c>
      <c r="AZ21" s="7"/>
      <c r="BA21" s="1">
        <f t="shared" si="3"/>
        <v>1</v>
      </c>
      <c r="BB21" s="77" t="s">
        <v>242</v>
      </c>
      <c r="BC21" s="94">
        <f>COUNTIF(BA20:BA24, "&lt;0.75")-COUNTIF(BA20:BA24, "&lt;0.50")</f>
        <v>0</v>
      </c>
      <c r="BD21" s="88">
        <f t="shared" ref="BD21:BD24" si="19">BC21/$BC$24</f>
        <v>0</v>
      </c>
      <c r="BE21" s="1">
        <f t="shared" si="5"/>
        <v>1</v>
      </c>
      <c r="BF21" s="77" t="s">
        <v>242</v>
      </c>
      <c r="BG21" s="94">
        <f>COUNTIF(BE20:BE24, "&lt;0.75")-COUNTIF(BE20:BE24, "&lt;0.50")</f>
        <v>0</v>
      </c>
      <c r="BH21" s="88">
        <f t="shared" ref="BH21:BH24" si="20">BG21/$BG$24</f>
        <v>0</v>
      </c>
      <c r="BI21" s="1">
        <f t="shared" si="7"/>
        <v>1</v>
      </c>
      <c r="BJ21" s="77" t="s">
        <v>242</v>
      </c>
      <c r="BK21" s="94">
        <f>COUNTIF(BI20:BI24, "&lt;0.75")-COUNTIF(BI20:BI24, "&lt;0.50")</f>
        <v>2</v>
      </c>
      <c r="BL21" s="88">
        <f t="shared" ref="BL21:BL24" si="21">BK21/$BK$24</f>
        <v>0.4</v>
      </c>
      <c r="BM21" s="1">
        <f t="shared" si="9"/>
        <v>1</v>
      </c>
      <c r="BN21" s="77" t="s">
        <v>242</v>
      </c>
      <c r="BO21" s="94">
        <f>COUNTIF(BM20:BM24, "&lt;0.75")-COUNTIF(BM20:BM24, "&lt;0.50")</f>
        <v>0</v>
      </c>
      <c r="BP21" s="88">
        <f t="shared" ref="BP21:BP24" si="22">BO21/$BO$24</f>
        <v>0</v>
      </c>
      <c r="BQ21" s="81">
        <f t="shared" si="11"/>
        <v>1</v>
      </c>
      <c r="BR21" s="77" t="s">
        <v>242</v>
      </c>
      <c r="BS21" s="94">
        <f>COUNTIF(BQ20:BQ24, "&lt;0.75")-COUNTIF(BQ20:BQ24, "&lt;0.50")</f>
        <v>0</v>
      </c>
      <c r="BT21" s="88">
        <f t="shared" ref="BT21:BT24" si="23">BS21/$BS$24</f>
        <v>0</v>
      </c>
      <c r="BV21" s="77" t="s">
        <v>242</v>
      </c>
      <c r="BW21" s="94">
        <f>COUNTIF(AV20:BQ24, "&lt;0.75")-COUNTIF(AV20:BQ24, "&lt;0.50")</f>
        <v>7</v>
      </c>
      <c r="BX21" s="88">
        <f t="shared" ref="BX21:BX23" si="24">BW21/$BW$24</f>
        <v>8.7499999999999994E-2</v>
      </c>
      <c r="CI21" s="77" t="s">
        <v>241</v>
      </c>
      <c r="CJ21">
        <f>CJ11-CJ10</f>
        <v>9</v>
      </c>
      <c r="CK21">
        <f t="shared" ref="CK21:CO21" si="25">CK11-CK10</f>
        <v>0</v>
      </c>
      <c r="CL21">
        <f t="shared" si="25"/>
        <v>1</v>
      </c>
      <c r="CM21">
        <f t="shared" si="25"/>
        <v>2</v>
      </c>
      <c r="CN21">
        <f t="shared" si="25"/>
        <v>0</v>
      </c>
      <c r="CO21">
        <f t="shared" si="25"/>
        <v>0</v>
      </c>
    </row>
    <row r="22" spans="2:93" ht="15" customHeight="1" x14ac:dyDescent="0.25">
      <c r="B22" s="30"/>
      <c r="C22" s="22" t="s">
        <v>8</v>
      </c>
      <c r="D22" s="39" t="s">
        <v>9</v>
      </c>
      <c r="E22" s="31"/>
      <c r="F22" s="20">
        <v>1</v>
      </c>
      <c r="G22" s="1">
        <v>0</v>
      </c>
      <c r="H22" s="1">
        <v>1</v>
      </c>
      <c r="I22" s="62">
        <v>0</v>
      </c>
      <c r="J22" s="7">
        <v>1</v>
      </c>
      <c r="K22" s="1">
        <v>1</v>
      </c>
      <c r="L22" s="1">
        <v>1</v>
      </c>
      <c r="M22" s="1">
        <v>1</v>
      </c>
      <c r="N22" s="62">
        <v>1</v>
      </c>
      <c r="O22" s="7">
        <v>1</v>
      </c>
      <c r="P22" s="1">
        <v>1</v>
      </c>
      <c r="Q22" s="1">
        <v>1</v>
      </c>
      <c r="R22" s="1">
        <v>1</v>
      </c>
      <c r="S22" s="62">
        <v>1</v>
      </c>
      <c r="T22" s="7">
        <v>0</v>
      </c>
      <c r="U22" s="1">
        <v>0</v>
      </c>
      <c r="V22" s="1">
        <v>1</v>
      </c>
      <c r="W22" s="62">
        <v>1</v>
      </c>
      <c r="X22" s="7">
        <v>1</v>
      </c>
      <c r="Y22" s="1">
        <v>1</v>
      </c>
      <c r="Z22" s="1">
        <v>1</v>
      </c>
      <c r="AA22" s="62">
        <v>1</v>
      </c>
      <c r="AB22" s="38">
        <v>1</v>
      </c>
      <c r="AF22" s="30"/>
      <c r="AG22" s="22" t="s">
        <v>8</v>
      </c>
      <c r="AH22" s="39" t="s">
        <v>9</v>
      </c>
      <c r="AI22" s="31"/>
      <c r="AJ22">
        <f>COUNTIF(TableA[#This Row], 1)</f>
        <v>2</v>
      </c>
      <c r="AK22">
        <f>COUNTIF(TableB[#This Row], 1)</f>
        <v>5</v>
      </c>
      <c r="AL22">
        <f>COUNTIF(TableD[#This Row], 1)</f>
        <v>5</v>
      </c>
      <c r="AM22">
        <f>COUNTIF(TableE[#This Row], 1)</f>
        <v>2</v>
      </c>
      <c r="AN22">
        <f>COUNTIF(TableF[#This Row], 1)</f>
        <v>4</v>
      </c>
      <c r="AO22">
        <f>COUNTIF(TableG[#This Row], 1)</f>
        <v>1</v>
      </c>
      <c r="AR22" s="30"/>
      <c r="AS22" s="22" t="s">
        <v>8</v>
      </c>
      <c r="AT22" s="39" t="s">
        <v>9</v>
      </c>
      <c r="AU22" s="31"/>
      <c r="AV22" s="80">
        <f t="shared" si="1"/>
        <v>0.5</v>
      </c>
      <c r="AW22" s="77" t="s">
        <v>241</v>
      </c>
      <c r="AX22" s="94">
        <f>COUNTIF(AV20:AV24, "&lt;0.5")-COUNTIF(AV20:AV24, "&lt;0.25")</f>
        <v>1</v>
      </c>
      <c r="AY22" s="88">
        <f t="shared" si="18"/>
        <v>0.2</v>
      </c>
      <c r="AZ22" s="7"/>
      <c r="BA22" s="1">
        <f t="shared" si="3"/>
        <v>1</v>
      </c>
      <c r="BB22" s="77" t="s">
        <v>241</v>
      </c>
      <c r="BC22" s="94">
        <f>COUNTIF(BA20:BA24, "&lt;0.5")-COUNTIF(BA20:BA24, "&lt;0.25")</f>
        <v>0</v>
      </c>
      <c r="BD22" s="88">
        <f t="shared" si="19"/>
        <v>0</v>
      </c>
      <c r="BE22" s="1">
        <f t="shared" si="5"/>
        <v>1</v>
      </c>
      <c r="BF22" s="77" t="s">
        <v>241</v>
      </c>
      <c r="BG22" s="94">
        <f>COUNTIF(BE20:BE24, "&lt;0.5")-COUNTIF(BE20:BE24, "&lt;0.25")</f>
        <v>0</v>
      </c>
      <c r="BH22" s="88">
        <f t="shared" si="20"/>
        <v>0</v>
      </c>
      <c r="BI22" s="1">
        <f t="shared" si="7"/>
        <v>0.5</v>
      </c>
      <c r="BJ22" s="77" t="s">
        <v>241</v>
      </c>
      <c r="BK22" s="94">
        <f>COUNTIF(BI20:BI24, "&lt;0.5")-COUNTIF(BI20:BI24, "&lt;0.25")</f>
        <v>0</v>
      </c>
      <c r="BL22" s="88">
        <f t="shared" si="21"/>
        <v>0</v>
      </c>
      <c r="BM22" s="1">
        <f t="shared" si="9"/>
        <v>1</v>
      </c>
      <c r="BN22" s="77" t="s">
        <v>241</v>
      </c>
      <c r="BO22" s="94">
        <f>COUNTIF(BM20:BM24, "&lt;0.5")-COUNTIF(BM20:BM24, "&lt;0.25")</f>
        <v>0</v>
      </c>
      <c r="BP22" s="88">
        <f t="shared" si="22"/>
        <v>0</v>
      </c>
      <c r="BQ22" s="81">
        <f t="shared" si="11"/>
        <v>1</v>
      </c>
      <c r="BR22" s="77" t="s">
        <v>241</v>
      </c>
      <c r="BS22" s="94">
        <f>COUNTIF(BQ20:BQ26, "&lt;0.5")-COUNTIF(BQ20:BQ26, "&lt;0.25")</f>
        <v>0</v>
      </c>
      <c r="BT22" s="88">
        <f t="shared" si="23"/>
        <v>0</v>
      </c>
      <c r="BV22" s="77" t="s">
        <v>241</v>
      </c>
      <c r="BW22" s="94">
        <f>COUNTIF(AV20:BQ24, "&lt;0.5")-COUNTIF(AV20:BQ24, "&lt;0.25")</f>
        <v>2</v>
      </c>
      <c r="BX22" s="88">
        <f t="shared" si="24"/>
        <v>2.5000000000000001E-2</v>
      </c>
      <c r="CI22" s="77" t="s">
        <v>242</v>
      </c>
      <c r="CJ22">
        <f t="shared" ref="CJ22:CO23" si="26">CJ12-CJ11</f>
        <v>26</v>
      </c>
      <c r="CK22">
        <f>CK12-CK11</f>
        <v>8</v>
      </c>
      <c r="CL22">
        <f t="shared" si="26"/>
        <v>10</v>
      </c>
      <c r="CM22">
        <f t="shared" si="26"/>
        <v>16</v>
      </c>
      <c r="CN22">
        <f t="shared" si="26"/>
        <v>13</v>
      </c>
      <c r="CO22">
        <f t="shared" si="26"/>
        <v>0</v>
      </c>
    </row>
    <row r="23" spans="2:93" ht="15" customHeight="1" x14ac:dyDescent="0.25">
      <c r="B23" s="30"/>
      <c r="C23" s="22"/>
      <c r="D23" s="39" t="s">
        <v>19</v>
      </c>
      <c r="E23" s="31"/>
      <c r="F23" s="20">
        <v>1</v>
      </c>
      <c r="G23" s="1">
        <v>0</v>
      </c>
      <c r="H23" s="1">
        <v>1</v>
      </c>
      <c r="I23" s="62">
        <v>0</v>
      </c>
      <c r="J23" s="7">
        <v>0</v>
      </c>
      <c r="K23" s="1">
        <v>1</v>
      </c>
      <c r="L23" s="1">
        <v>1</v>
      </c>
      <c r="M23" s="1">
        <v>1</v>
      </c>
      <c r="N23" s="62">
        <v>1</v>
      </c>
      <c r="O23" s="7">
        <v>1</v>
      </c>
      <c r="P23" s="1">
        <v>1</v>
      </c>
      <c r="Q23" s="1">
        <v>1</v>
      </c>
      <c r="R23" s="1">
        <v>1</v>
      </c>
      <c r="S23" s="62">
        <v>1</v>
      </c>
      <c r="T23" s="7">
        <v>1</v>
      </c>
      <c r="U23" s="1">
        <v>1</v>
      </c>
      <c r="V23" s="1">
        <v>1</v>
      </c>
      <c r="W23" s="62">
        <v>0</v>
      </c>
      <c r="X23" s="7">
        <v>1</v>
      </c>
      <c r="Y23" s="1">
        <v>1</v>
      </c>
      <c r="Z23" s="1">
        <v>1</v>
      </c>
      <c r="AA23" s="62">
        <v>1</v>
      </c>
      <c r="AB23" s="38">
        <v>1</v>
      </c>
      <c r="AF23" s="30"/>
      <c r="AG23" s="22"/>
      <c r="AH23" s="39" t="s">
        <v>19</v>
      </c>
      <c r="AI23" s="31"/>
      <c r="AJ23">
        <f>COUNTIF(TableA[#This Row], 1)</f>
        <v>2</v>
      </c>
      <c r="AK23">
        <f>COUNTIF(TableB[#This Row], 1)</f>
        <v>4</v>
      </c>
      <c r="AL23">
        <f>COUNTIF(TableD[#This Row], 1)</f>
        <v>5</v>
      </c>
      <c r="AM23">
        <f>COUNTIF(TableE[#This Row], 1)</f>
        <v>3</v>
      </c>
      <c r="AN23">
        <f>COUNTIF(TableF[#This Row], 1)</f>
        <v>4</v>
      </c>
      <c r="AO23">
        <f>COUNTIF(TableG[#This Row], 1)</f>
        <v>1</v>
      </c>
      <c r="AR23" s="30"/>
      <c r="AS23" s="22"/>
      <c r="AT23" s="39" t="s">
        <v>19</v>
      </c>
      <c r="AU23" s="31"/>
      <c r="AV23" s="80">
        <f t="shared" si="1"/>
        <v>0.5</v>
      </c>
      <c r="AW23" s="77" t="s">
        <v>240</v>
      </c>
      <c r="AX23" s="94">
        <f>COUNTIF(AV20:AV24, "&lt;0.25")-COUNTIF(AV20:AV24, "&lt;0")</f>
        <v>0</v>
      </c>
      <c r="AY23" s="88">
        <f t="shared" si="18"/>
        <v>0</v>
      </c>
      <c r="AZ23" s="7"/>
      <c r="BA23" s="1">
        <f t="shared" si="3"/>
        <v>0.8</v>
      </c>
      <c r="BB23" s="77" t="s">
        <v>240</v>
      </c>
      <c r="BC23" s="94">
        <f>COUNTIF(BA20:BA24, "&lt;0.25")-COUNTIF(BA20:BA24, "&lt;0")</f>
        <v>0</v>
      </c>
      <c r="BD23" s="88">
        <f t="shared" si="19"/>
        <v>0</v>
      </c>
      <c r="BE23" s="1">
        <f t="shared" si="5"/>
        <v>1</v>
      </c>
      <c r="BF23" s="77" t="s">
        <v>240</v>
      </c>
      <c r="BG23" s="94">
        <f>COUNTIF(BE20:BE24, "&lt;0.25")-COUNTIF(BE20:BE24, "&lt;0")</f>
        <v>0</v>
      </c>
      <c r="BH23" s="88">
        <f t="shared" si="20"/>
        <v>0</v>
      </c>
      <c r="BI23" s="1">
        <f t="shared" si="7"/>
        <v>0.75</v>
      </c>
      <c r="BJ23" s="77" t="s">
        <v>240</v>
      </c>
      <c r="BK23" s="94">
        <f>COUNTIF(BI20:BI24, "&lt;0.25")-COUNTIF(BI20:BI24, "&lt;0")</f>
        <v>0</v>
      </c>
      <c r="BL23" s="88">
        <f t="shared" si="21"/>
        <v>0</v>
      </c>
      <c r="BM23" s="1">
        <f t="shared" si="9"/>
        <v>1</v>
      </c>
      <c r="BN23" s="77" t="s">
        <v>240</v>
      </c>
      <c r="BO23" s="94">
        <f>COUNTIF(BM20:BM24, "&lt;0.25")-COUNTIF(BM20:BM24, "&lt;0")</f>
        <v>0</v>
      </c>
      <c r="BP23" s="88">
        <f t="shared" si="22"/>
        <v>0</v>
      </c>
      <c r="BQ23" s="81">
        <f t="shared" si="11"/>
        <v>1</v>
      </c>
      <c r="BR23" s="77" t="s">
        <v>240</v>
      </c>
      <c r="BS23" s="94">
        <f>COUNTIF(BQ20:BQ26, "&lt;0.25")-COUNTIF(BQ20:BQ26, "&lt;0")</f>
        <v>0</v>
      </c>
      <c r="BT23" s="88">
        <f t="shared" si="23"/>
        <v>0</v>
      </c>
      <c r="BV23" s="77" t="s">
        <v>240</v>
      </c>
      <c r="BW23" s="94">
        <f>COUNTIF(AV20:BQ24, "&lt;0.25")-COUNTIF(AV20:BQ24, "&lt;0")</f>
        <v>26</v>
      </c>
      <c r="BX23" s="88">
        <f t="shared" si="24"/>
        <v>0.32500000000000001</v>
      </c>
      <c r="CI23" s="77" t="s">
        <v>243</v>
      </c>
      <c r="CJ23">
        <f t="shared" si="26"/>
        <v>110</v>
      </c>
      <c r="CK23">
        <f t="shared" si="26"/>
        <v>139</v>
      </c>
      <c r="CL23">
        <f t="shared" si="26"/>
        <v>136</v>
      </c>
      <c r="CM23">
        <f t="shared" si="26"/>
        <v>129</v>
      </c>
      <c r="CN23">
        <f t="shared" si="26"/>
        <v>134</v>
      </c>
      <c r="CO23">
        <f t="shared" si="26"/>
        <v>144</v>
      </c>
    </row>
    <row r="24" spans="2:93" ht="15" customHeight="1" x14ac:dyDescent="0.25">
      <c r="B24" s="30"/>
      <c r="C24" s="22" t="s">
        <v>20</v>
      </c>
      <c r="D24" s="39" t="s">
        <v>21</v>
      </c>
      <c r="E24" s="31"/>
      <c r="F24" s="20">
        <v>1</v>
      </c>
      <c r="G24" s="1">
        <v>1</v>
      </c>
      <c r="H24" s="1">
        <v>0</v>
      </c>
      <c r="I24" s="62">
        <v>0</v>
      </c>
      <c r="J24" s="7">
        <v>0</v>
      </c>
      <c r="K24" s="1">
        <v>1</v>
      </c>
      <c r="L24" s="1">
        <v>1</v>
      </c>
      <c r="M24" s="1">
        <v>1</v>
      </c>
      <c r="N24" s="62">
        <v>1</v>
      </c>
      <c r="O24" s="7">
        <v>1</v>
      </c>
      <c r="P24" s="1">
        <v>1</v>
      </c>
      <c r="Q24" s="1">
        <v>1</v>
      </c>
      <c r="R24" s="1">
        <v>0</v>
      </c>
      <c r="S24" s="62">
        <v>1</v>
      </c>
      <c r="T24" s="7">
        <v>1</v>
      </c>
      <c r="U24" s="1">
        <v>1</v>
      </c>
      <c r="V24" s="1">
        <v>1</v>
      </c>
      <c r="W24" s="62">
        <v>1</v>
      </c>
      <c r="X24" s="7">
        <v>1</v>
      </c>
      <c r="Y24" s="1">
        <v>1</v>
      </c>
      <c r="Z24" s="1">
        <v>0</v>
      </c>
      <c r="AA24" s="62">
        <v>1</v>
      </c>
      <c r="AB24" s="38">
        <v>1</v>
      </c>
      <c r="AF24" s="30"/>
      <c r="AG24" s="22" t="s">
        <v>20</v>
      </c>
      <c r="AH24" s="39" t="s">
        <v>21</v>
      </c>
      <c r="AI24" s="31"/>
      <c r="AJ24">
        <f>COUNTIF(TableA[#This Row], 1)</f>
        <v>2</v>
      </c>
      <c r="AK24">
        <f>COUNTIF(TableB[#This Row], 1)</f>
        <v>4</v>
      </c>
      <c r="AL24">
        <f>COUNTIF(TableD[#This Row], 1)</f>
        <v>4</v>
      </c>
      <c r="AM24">
        <f>COUNTIF(TableE[#This Row], 1)</f>
        <v>4</v>
      </c>
      <c r="AN24">
        <f>COUNTIF(TableF[#This Row], 1)</f>
        <v>3</v>
      </c>
      <c r="AO24">
        <f>COUNTIF(TableG[#This Row], 1)</f>
        <v>1</v>
      </c>
      <c r="AR24" s="30"/>
      <c r="AS24" s="22" t="s">
        <v>20</v>
      </c>
      <c r="AT24" s="39" t="s">
        <v>21</v>
      </c>
      <c r="AU24" s="31"/>
      <c r="AV24" s="80">
        <f t="shared" si="1"/>
        <v>0.5</v>
      </c>
      <c r="AW24" s="77" t="s">
        <v>247</v>
      </c>
      <c r="AX24">
        <f>COUNT(AV20:AV24)</f>
        <v>5</v>
      </c>
      <c r="AY24" s="88">
        <f t="shared" si="18"/>
        <v>1</v>
      </c>
      <c r="AZ24" s="7"/>
      <c r="BA24" s="1">
        <f t="shared" si="3"/>
        <v>0.8</v>
      </c>
      <c r="BB24" s="77" t="s">
        <v>247</v>
      </c>
      <c r="BC24">
        <f>COUNT(BA20:BA24)</f>
        <v>5</v>
      </c>
      <c r="BD24" s="88">
        <f t="shared" si="19"/>
        <v>1</v>
      </c>
      <c r="BE24" s="1">
        <f t="shared" si="5"/>
        <v>0.8</v>
      </c>
      <c r="BF24" s="77" t="s">
        <v>247</v>
      </c>
      <c r="BG24">
        <f>COUNT(BE20:BE24)</f>
        <v>5</v>
      </c>
      <c r="BH24" s="88">
        <f t="shared" si="20"/>
        <v>1</v>
      </c>
      <c r="BI24" s="1">
        <f t="shared" si="7"/>
        <v>1</v>
      </c>
      <c r="BJ24" s="77" t="s">
        <v>247</v>
      </c>
      <c r="BK24">
        <f>COUNT(BI20:BI24)</f>
        <v>5</v>
      </c>
      <c r="BL24" s="88">
        <f t="shared" si="21"/>
        <v>1</v>
      </c>
      <c r="BM24" s="1">
        <f t="shared" si="9"/>
        <v>0.75</v>
      </c>
      <c r="BN24" s="77" t="s">
        <v>247</v>
      </c>
      <c r="BO24">
        <f>COUNT(BM20:BM24)</f>
        <v>5</v>
      </c>
      <c r="BP24" s="88">
        <f t="shared" si="22"/>
        <v>1</v>
      </c>
      <c r="BQ24" s="81">
        <f t="shared" si="11"/>
        <v>1</v>
      </c>
      <c r="BR24" s="77" t="s">
        <v>247</v>
      </c>
      <c r="BS24">
        <f>COUNT(BQ20:BQ26)</f>
        <v>5</v>
      </c>
      <c r="BT24" s="88">
        <f t="shared" si="23"/>
        <v>1</v>
      </c>
      <c r="BV24" s="77" t="s">
        <v>247</v>
      </c>
      <c r="BW24">
        <f>COUNT(AV20:BQ24)</f>
        <v>80</v>
      </c>
      <c r="BX24" s="88"/>
    </row>
    <row r="25" spans="2:93" ht="15" customHeight="1" thickBot="1" x14ac:dyDescent="0.3">
      <c r="B25" s="26"/>
      <c r="C25" s="19"/>
      <c r="D25" s="34"/>
      <c r="E25" s="26"/>
      <c r="F25" s="110"/>
      <c r="G25" s="111"/>
      <c r="H25" s="111"/>
      <c r="I25" s="112"/>
      <c r="J25" s="113"/>
      <c r="K25" s="111"/>
      <c r="L25" s="111"/>
      <c r="M25" s="111"/>
      <c r="N25" s="112"/>
      <c r="O25" s="113"/>
      <c r="P25" s="111"/>
      <c r="Q25" s="111"/>
      <c r="R25" s="111"/>
      <c r="S25" s="112"/>
      <c r="T25" s="113"/>
      <c r="U25" s="111"/>
      <c r="V25" s="111"/>
      <c r="W25" s="112"/>
      <c r="X25" s="113"/>
      <c r="Y25" s="111"/>
      <c r="Z25" s="111"/>
      <c r="AA25" s="112"/>
      <c r="AB25" s="114"/>
      <c r="AF25" s="26"/>
      <c r="AG25" s="19"/>
      <c r="AH25" s="34"/>
      <c r="AI25" s="26"/>
      <c r="AR25" s="26"/>
      <c r="AS25" s="19"/>
      <c r="AT25" s="34"/>
      <c r="AU25" s="26"/>
      <c r="AV25" s="80"/>
      <c r="AW25" s="7"/>
      <c r="AX25" s="7"/>
      <c r="AY25" s="7"/>
      <c r="AZ25" s="7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62"/>
      <c r="BO25" s="62"/>
      <c r="BP25" s="62"/>
      <c r="BQ25" s="81"/>
      <c r="BX25" s="88"/>
      <c r="CI25" s="77" t="s">
        <v>240</v>
      </c>
      <c r="CJ25" s="88">
        <f>CJ20/147</f>
        <v>1.3605442176870748E-2</v>
      </c>
      <c r="CK25" s="88">
        <f t="shared" ref="CK25:CO25" si="27">CK20/147</f>
        <v>0</v>
      </c>
      <c r="CL25" s="88">
        <f t="shared" si="27"/>
        <v>0</v>
      </c>
      <c r="CM25" s="88">
        <f t="shared" si="27"/>
        <v>0</v>
      </c>
      <c r="CN25" s="88">
        <f t="shared" si="27"/>
        <v>0</v>
      </c>
      <c r="CO25" s="88">
        <f t="shared" si="27"/>
        <v>2.0408163265306121E-2</v>
      </c>
    </row>
    <row r="26" spans="2:93" ht="15" customHeight="1" thickBot="1" x14ac:dyDescent="0.3">
      <c r="B26" s="60">
        <v>2</v>
      </c>
      <c r="C26" s="14"/>
      <c r="D26" s="53" t="s">
        <v>22</v>
      </c>
      <c r="E26" s="51"/>
      <c r="F26" s="55"/>
      <c r="G26" s="11"/>
      <c r="H26" s="11"/>
      <c r="I26" s="74"/>
      <c r="J26" s="71"/>
      <c r="K26" s="11"/>
      <c r="L26" s="11"/>
      <c r="M26" s="11"/>
      <c r="N26" s="74"/>
      <c r="O26" s="71"/>
      <c r="P26" s="11"/>
      <c r="Q26" s="11"/>
      <c r="R26" s="11"/>
      <c r="S26" s="74"/>
      <c r="T26" s="71"/>
      <c r="U26" s="11"/>
      <c r="V26" s="11"/>
      <c r="W26" s="74"/>
      <c r="X26" s="71"/>
      <c r="Y26" s="11"/>
      <c r="Z26" s="11"/>
      <c r="AA26" s="74"/>
      <c r="AB26" s="73"/>
      <c r="AF26" s="60">
        <v>2</v>
      </c>
      <c r="AG26" s="14"/>
      <c r="AH26" s="53" t="s">
        <v>22</v>
      </c>
      <c r="AI26" s="51"/>
      <c r="AR26" s="60">
        <v>2</v>
      </c>
      <c r="AS26" s="14"/>
      <c r="AT26" s="53" t="s">
        <v>22</v>
      </c>
      <c r="AU26" s="51"/>
      <c r="AV26" s="80"/>
      <c r="AW26" s="7"/>
      <c r="AX26" s="7"/>
      <c r="AY26" s="7"/>
      <c r="AZ26" s="7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62"/>
      <c r="BO26" s="62"/>
      <c r="BP26" s="62"/>
      <c r="BQ26" s="81"/>
      <c r="BX26" s="88"/>
      <c r="CI26" s="77" t="s">
        <v>241</v>
      </c>
      <c r="CJ26" s="88">
        <f>CJ21/147</f>
        <v>6.1224489795918366E-2</v>
      </c>
      <c r="CK26" s="88">
        <f t="shared" ref="CK26:CO26" si="28">CK21/147</f>
        <v>0</v>
      </c>
      <c r="CL26" s="88">
        <f t="shared" si="28"/>
        <v>6.8027210884353739E-3</v>
      </c>
      <c r="CM26" s="88">
        <f t="shared" si="28"/>
        <v>1.3605442176870748E-2</v>
      </c>
      <c r="CN26" s="88">
        <f t="shared" si="28"/>
        <v>0</v>
      </c>
      <c r="CO26" s="88">
        <f t="shared" si="28"/>
        <v>0</v>
      </c>
    </row>
    <row r="27" spans="2:93" ht="15" customHeight="1" x14ac:dyDescent="0.25">
      <c r="B27" s="58"/>
      <c r="C27" s="50"/>
      <c r="D27" s="59"/>
      <c r="E27" s="58"/>
      <c r="F27" s="100"/>
      <c r="G27" s="101"/>
      <c r="H27" s="101"/>
      <c r="I27" s="102"/>
      <c r="J27" s="103"/>
      <c r="K27" s="101"/>
      <c r="L27" s="101"/>
      <c r="M27" s="101"/>
      <c r="N27" s="102"/>
      <c r="O27" s="103"/>
      <c r="P27" s="101"/>
      <c r="Q27" s="101"/>
      <c r="R27" s="101"/>
      <c r="S27" s="102"/>
      <c r="T27" s="103"/>
      <c r="U27" s="101"/>
      <c r="V27" s="101"/>
      <c r="W27" s="102"/>
      <c r="X27" s="103"/>
      <c r="Y27" s="101"/>
      <c r="Z27" s="101"/>
      <c r="AA27" s="102"/>
      <c r="AB27" s="109"/>
      <c r="AF27" s="58"/>
      <c r="AG27" s="50"/>
      <c r="AH27" s="59"/>
      <c r="AI27" s="58"/>
      <c r="AR27" s="58"/>
      <c r="AS27" s="50"/>
      <c r="AT27" s="59"/>
      <c r="AU27" s="58"/>
      <c r="AV27" s="80"/>
      <c r="AW27" s="7"/>
      <c r="AX27" s="7"/>
      <c r="AY27" s="7"/>
      <c r="AZ27" s="7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62"/>
      <c r="BO27" s="62"/>
      <c r="BP27" s="62"/>
      <c r="BQ27" s="81"/>
      <c r="BX27" s="88"/>
      <c r="CI27" s="77" t="s">
        <v>242</v>
      </c>
      <c r="CJ27" s="88">
        <f>CJ22/147</f>
        <v>0.17687074829931973</v>
      </c>
      <c r="CK27" s="88">
        <f t="shared" ref="CK27:CO27" si="29">CK22/147</f>
        <v>5.4421768707482991E-2</v>
      </c>
      <c r="CL27" s="88">
        <f t="shared" si="29"/>
        <v>6.8027210884353748E-2</v>
      </c>
      <c r="CM27" s="88">
        <f t="shared" si="29"/>
        <v>0.10884353741496598</v>
      </c>
      <c r="CN27" s="88">
        <f t="shared" si="29"/>
        <v>8.8435374149659865E-2</v>
      </c>
      <c r="CO27" s="88">
        <f t="shared" si="29"/>
        <v>0</v>
      </c>
    </row>
    <row r="28" spans="2:93" ht="15" customHeight="1" x14ac:dyDescent="0.25">
      <c r="B28" s="30"/>
      <c r="C28" s="22" t="s">
        <v>23</v>
      </c>
      <c r="D28" s="39" t="s">
        <v>24</v>
      </c>
      <c r="E28" s="31"/>
      <c r="F28" s="20">
        <v>0</v>
      </c>
      <c r="G28" s="1">
        <v>1</v>
      </c>
      <c r="H28" s="1">
        <v>1</v>
      </c>
      <c r="I28" s="62">
        <v>1</v>
      </c>
      <c r="J28" s="7">
        <v>1</v>
      </c>
      <c r="K28" s="1">
        <v>1</v>
      </c>
      <c r="L28" s="1">
        <v>1</v>
      </c>
      <c r="M28" s="1">
        <v>1</v>
      </c>
      <c r="N28" s="62">
        <v>1</v>
      </c>
      <c r="O28" s="7">
        <v>1</v>
      </c>
      <c r="P28" s="1">
        <v>1</v>
      </c>
      <c r="Q28" s="1">
        <v>1</v>
      </c>
      <c r="R28" s="1">
        <v>1</v>
      </c>
      <c r="S28" s="62">
        <v>1</v>
      </c>
      <c r="T28" s="7">
        <v>1</v>
      </c>
      <c r="U28" s="1">
        <v>0</v>
      </c>
      <c r="V28" s="1">
        <v>1</v>
      </c>
      <c r="W28" s="62">
        <v>1</v>
      </c>
      <c r="X28" s="7">
        <v>1</v>
      </c>
      <c r="Y28" s="1">
        <v>1</v>
      </c>
      <c r="Z28" s="1">
        <v>1</v>
      </c>
      <c r="AA28" s="62">
        <v>1</v>
      </c>
      <c r="AB28" s="38">
        <v>1</v>
      </c>
      <c r="AF28" s="30"/>
      <c r="AG28" s="22" t="s">
        <v>23</v>
      </c>
      <c r="AH28" s="39" t="s">
        <v>24</v>
      </c>
      <c r="AI28" s="31"/>
      <c r="AJ28">
        <f>COUNTIF(TableA[#This Row], 1)</f>
        <v>3</v>
      </c>
      <c r="AK28">
        <f>COUNTIF(TableB[#This Row], 1)</f>
        <v>5</v>
      </c>
      <c r="AL28">
        <f>COUNTIF(TableD[#This Row], 1)</f>
        <v>5</v>
      </c>
      <c r="AM28">
        <f>COUNTIF(TableE[#This Row], 1)</f>
        <v>3</v>
      </c>
      <c r="AN28">
        <f>COUNTIF(TableF[#This Row], 1)</f>
        <v>4</v>
      </c>
      <c r="AO28">
        <f>COUNTIF(TableG[#This Row], 1)</f>
        <v>1</v>
      </c>
      <c r="AR28" s="30"/>
      <c r="AS28" s="22" t="s">
        <v>23</v>
      </c>
      <c r="AT28" s="39" t="s">
        <v>24</v>
      </c>
      <c r="AU28" s="31"/>
      <c r="AV28" s="80">
        <f t="shared" si="1"/>
        <v>0.75</v>
      </c>
      <c r="AW28" s="77" t="s">
        <v>243</v>
      </c>
      <c r="AX28" s="92">
        <f>COUNTIF(AV28:AV54, "&gt;=0.75")</f>
        <v>14</v>
      </c>
      <c r="AY28" s="88">
        <f>AX28/$AX$32</f>
        <v>0.51851851851851849</v>
      </c>
      <c r="AZ28" s="7"/>
      <c r="BA28" s="1">
        <f t="shared" si="3"/>
        <v>1</v>
      </c>
      <c r="BB28" s="77" t="s">
        <v>243</v>
      </c>
      <c r="BC28" s="92">
        <f>COUNTIF(BA28:BA54, "&gt;=0.75")</f>
        <v>26</v>
      </c>
      <c r="BD28" s="88">
        <f>BC28/$BC$32</f>
        <v>0.96296296296296291</v>
      </c>
      <c r="BE28" s="1">
        <f t="shared" si="5"/>
        <v>1</v>
      </c>
      <c r="BF28" s="77" t="s">
        <v>243</v>
      </c>
      <c r="BG28" s="92">
        <f>COUNTIF(BE28:BE54, "&gt;=0.75")</f>
        <v>23</v>
      </c>
      <c r="BH28" s="88">
        <f>BG28/$BG$32</f>
        <v>0.85185185185185186</v>
      </c>
      <c r="BI28" s="1">
        <f t="shared" si="7"/>
        <v>0.75</v>
      </c>
      <c r="BJ28" s="77" t="s">
        <v>243</v>
      </c>
      <c r="BK28" s="92">
        <f>COUNTIF(BI28:BI54, "&gt;=0.75")</f>
        <v>20</v>
      </c>
      <c r="BL28" s="88">
        <f>BK28/$BK$32</f>
        <v>0.7407407407407407</v>
      </c>
      <c r="BM28" s="1">
        <f t="shared" si="9"/>
        <v>1</v>
      </c>
      <c r="BN28" s="77" t="s">
        <v>243</v>
      </c>
      <c r="BO28" s="92">
        <f>COUNTIF(BM28:BM54, "&gt;=0.75")</f>
        <v>22</v>
      </c>
      <c r="BP28" s="88">
        <f>BO28/$BO$32</f>
        <v>0.81481481481481477</v>
      </c>
      <c r="BQ28" s="81">
        <f t="shared" si="11"/>
        <v>1</v>
      </c>
      <c r="BR28" s="77" t="s">
        <v>243</v>
      </c>
      <c r="BS28" s="92">
        <f>COUNTIF(BQ28:BQ54, "&gt;=0.75")</f>
        <v>26</v>
      </c>
      <c r="BT28" s="88">
        <f>BS28/$BS$32</f>
        <v>0.96296296296296291</v>
      </c>
      <c r="BV28" s="77" t="s">
        <v>243</v>
      </c>
      <c r="BW28" s="92">
        <f>COUNTIF(AV28:BQ54, "&gt;=0.75")</f>
        <v>155</v>
      </c>
      <c r="BX28" s="88">
        <f>BW28/$BW$32</f>
        <v>0.73113207547169812</v>
      </c>
      <c r="CI28" s="77" t="s">
        <v>243</v>
      </c>
      <c r="CJ28" s="88">
        <f>CJ23/147</f>
        <v>0.74829931972789121</v>
      </c>
      <c r="CK28" s="88">
        <f t="shared" ref="CK28:CO28" si="30">CK23/147</f>
        <v>0.94557823129251706</v>
      </c>
      <c r="CL28" s="88">
        <f t="shared" si="30"/>
        <v>0.92517006802721091</v>
      </c>
      <c r="CM28" s="88">
        <f t="shared" si="30"/>
        <v>0.87755102040816324</v>
      </c>
      <c r="CN28" s="88">
        <f t="shared" si="30"/>
        <v>0.91156462585034015</v>
      </c>
      <c r="CO28" s="88">
        <f t="shared" si="30"/>
        <v>0.97959183673469385</v>
      </c>
    </row>
    <row r="29" spans="2:93" ht="15" customHeight="1" x14ac:dyDescent="0.25">
      <c r="B29" s="30"/>
      <c r="C29" s="22" t="s">
        <v>25</v>
      </c>
      <c r="D29" s="39" t="s">
        <v>26</v>
      </c>
      <c r="E29" s="31"/>
      <c r="F29" s="20">
        <v>1</v>
      </c>
      <c r="G29" s="1">
        <v>1</v>
      </c>
      <c r="H29" s="1">
        <v>0</v>
      </c>
      <c r="I29" s="62">
        <v>0</v>
      </c>
      <c r="J29" s="7">
        <v>1</v>
      </c>
      <c r="K29" s="1">
        <v>1</v>
      </c>
      <c r="L29" s="1">
        <v>1</v>
      </c>
      <c r="M29" s="1">
        <v>1</v>
      </c>
      <c r="N29" s="62">
        <v>1</v>
      </c>
      <c r="O29" s="7">
        <v>1</v>
      </c>
      <c r="P29" s="1">
        <v>1</v>
      </c>
      <c r="Q29" s="1">
        <v>1</v>
      </c>
      <c r="R29" s="1">
        <v>0</v>
      </c>
      <c r="S29" s="62">
        <v>1</v>
      </c>
      <c r="T29" s="7">
        <v>1</v>
      </c>
      <c r="U29" s="1">
        <v>1</v>
      </c>
      <c r="V29" s="1">
        <v>1</v>
      </c>
      <c r="W29" s="62">
        <v>1</v>
      </c>
      <c r="X29" s="7">
        <v>1</v>
      </c>
      <c r="Y29" s="1">
        <v>1</v>
      </c>
      <c r="Z29" s="1">
        <v>0</v>
      </c>
      <c r="AA29" s="62">
        <v>1</v>
      </c>
      <c r="AB29" s="38">
        <v>1</v>
      </c>
      <c r="AF29" s="30"/>
      <c r="AG29" s="22" t="s">
        <v>25</v>
      </c>
      <c r="AH29" s="39" t="s">
        <v>26</v>
      </c>
      <c r="AI29" s="31"/>
      <c r="AJ29">
        <f>COUNTIF(TableA[#This Row], 1)</f>
        <v>2</v>
      </c>
      <c r="AK29">
        <f>COUNTIF(TableB[#This Row], 1)</f>
        <v>5</v>
      </c>
      <c r="AL29">
        <f>COUNTIF(TableD[#This Row], 1)</f>
        <v>4</v>
      </c>
      <c r="AM29">
        <f>COUNTIF(TableE[#This Row], 1)</f>
        <v>4</v>
      </c>
      <c r="AN29">
        <f>COUNTIF(TableF[#This Row], 1)</f>
        <v>3</v>
      </c>
      <c r="AO29">
        <f>COUNTIF(TableG[#This Row], 1)</f>
        <v>1</v>
      </c>
      <c r="AR29" s="30"/>
      <c r="AS29" s="22" t="s">
        <v>25</v>
      </c>
      <c r="AT29" s="39" t="s">
        <v>26</v>
      </c>
      <c r="AU29" s="31"/>
      <c r="AV29" s="80">
        <f t="shared" si="1"/>
        <v>0.5</v>
      </c>
      <c r="AW29" s="77" t="s">
        <v>242</v>
      </c>
      <c r="AX29" s="94">
        <f>COUNTIF(AV28:AV54, "&lt;0.75")-COUNTIF(AV28:AV53, "&lt;0.50")</f>
        <v>10</v>
      </c>
      <c r="AY29" s="88">
        <f t="shared" ref="AY29:AY32" si="31">AX29/$AX$32</f>
        <v>0.37037037037037035</v>
      </c>
      <c r="AZ29" s="7"/>
      <c r="BA29" s="1">
        <f t="shared" si="3"/>
        <v>1</v>
      </c>
      <c r="BB29" s="77" t="s">
        <v>242</v>
      </c>
      <c r="BC29" s="94">
        <f>COUNTIF(BA28:BA54, "&lt;0.75")-COUNTIF(BA28:BA53, "&lt;0.50")</f>
        <v>1</v>
      </c>
      <c r="BD29" s="88">
        <f>BC29/$BC$32</f>
        <v>3.7037037037037035E-2</v>
      </c>
      <c r="BE29" s="1">
        <f t="shared" si="5"/>
        <v>0.8</v>
      </c>
      <c r="BF29" s="77" t="s">
        <v>242</v>
      </c>
      <c r="BG29" s="94">
        <f>COUNTIF(BE28:BE54, "&lt;0.75")-COUNTIF(BE28:BE53, "&lt;0.50")</f>
        <v>4</v>
      </c>
      <c r="BH29" s="88">
        <f t="shared" ref="BH29:BH32" si="32">BG29/$BG$32</f>
        <v>0.14814814814814814</v>
      </c>
      <c r="BI29" s="1">
        <f t="shared" si="7"/>
        <v>1</v>
      </c>
      <c r="BJ29" s="77" t="s">
        <v>242</v>
      </c>
      <c r="BK29" s="94">
        <f>COUNTIF(BI28:BI54, "&lt;0.75")-COUNTIF(BI28:BI53, "&lt;0.50")</f>
        <v>7</v>
      </c>
      <c r="BL29" s="88">
        <f t="shared" ref="BL29:BL32" si="33">BK29/$BK$32</f>
        <v>0.25925925925925924</v>
      </c>
      <c r="BM29" s="1">
        <f t="shared" si="9"/>
        <v>0.75</v>
      </c>
      <c r="BN29" s="77" t="s">
        <v>242</v>
      </c>
      <c r="BO29" s="94">
        <f>COUNTIF(BM28:BM54, "&lt;0.75")-COUNTIF(BM28:BM53, "&lt;0.50")</f>
        <v>5</v>
      </c>
      <c r="BP29" s="88">
        <f t="shared" ref="BP29:BP32" si="34">BO29/$BO$32</f>
        <v>0.18518518518518517</v>
      </c>
      <c r="BQ29" s="81">
        <f t="shared" si="11"/>
        <v>1</v>
      </c>
      <c r="BR29" s="77" t="s">
        <v>242</v>
      </c>
      <c r="BS29" s="94">
        <f>COUNTIF(BQ28:BQ54, "&lt;0.75")-COUNTIF(BQ28:BQ53, "&lt;0.50")</f>
        <v>0</v>
      </c>
      <c r="BT29" s="88">
        <f t="shared" ref="BT29:BT32" si="35">BS29/$BS$32</f>
        <v>0</v>
      </c>
      <c r="BV29" s="77" t="s">
        <v>242</v>
      </c>
      <c r="BW29" s="94">
        <f>COUNTIF(AV28:BQ54, "&lt;0.75")-COUNTIF(AV28:BQ54, "&lt;0.50")</f>
        <v>29</v>
      </c>
      <c r="BX29" s="88">
        <f>BW29/$BW$32</f>
        <v>0.13679245283018868</v>
      </c>
    </row>
    <row r="30" spans="2:93" ht="15" customHeight="1" x14ac:dyDescent="0.25">
      <c r="B30" s="30"/>
      <c r="C30" s="22" t="s">
        <v>27</v>
      </c>
      <c r="D30" s="40" t="s">
        <v>28</v>
      </c>
      <c r="E30" s="68"/>
      <c r="F30" s="20">
        <v>1</v>
      </c>
      <c r="G30" s="1">
        <v>1</v>
      </c>
      <c r="H30" s="1">
        <v>0</v>
      </c>
      <c r="I30" s="62">
        <v>0</v>
      </c>
      <c r="J30" s="7">
        <v>1</v>
      </c>
      <c r="K30" s="1">
        <v>1</v>
      </c>
      <c r="L30" s="1">
        <v>1</v>
      </c>
      <c r="M30" s="1">
        <v>1</v>
      </c>
      <c r="N30" s="62">
        <v>1</v>
      </c>
      <c r="O30" s="7">
        <v>1</v>
      </c>
      <c r="P30" s="1">
        <v>1</v>
      </c>
      <c r="Q30" s="1">
        <v>1</v>
      </c>
      <c r="R30" s="1">
        <v>0</v>
      </c>
      <c r="S30" s="62">
        <v>0</v>
      </c>
      <c r="T30" s="7">
        <v>1</v>
      </c>
      <c r="U30" s="1">
        <v>1</v>
      </c>
      <c r="V30" s="1">
        <v>1</v>
      </c>
      <c r="W30" s="62">
        <v>1</v>
      </c>
      <c r="X30" s="7">
        <v>0</v>
      </c>
      <c r="Y30" s="1">
        <v>1</v>
      </c>
      <c r="Z30" s="1">
        <v>0</v>
      </c>
      <c r="AA30" s="62">
        <v>1</v>
      </c>
      <c r="AB30" s="38">
        <v>1</v>
      </c>
      <c r="AF30" s="30"/>
      <c r="AG30" s="22" t="s">
        <v>27</v>
      </c>
      <c r="AH30" s="40" t="s">
        <v>28</v>
      </c>
      <c r="AI30" s="68"/>
      <c r="AJ30">
        <f>COUNTIF(TableA[#This Row], 1)</f>
        <v>2</v>
      </c>
      <c r="AK30">
        <f>COUNTIF(TableB[#This Row], 1)</f>
        <v>5</v>
      </c>
      <c r="AL30">
        <f>COUNTIF(TableD[#This Row], 1)</f>
        <v>3</v>
      </c>
      <c r="AM30">
        <f>COUNTIF(TableE[#This Row], 1)</f>
        <v>4</v>
      </c>
      <c r="AN30">
        <f>COUNTIF(TableF[#This Row], 1)</f>
        <v>2</v>
      </c>
      <c r="AO30">
        <f>COUNTIF(TableG[#This Row], 1)</f>
        <v>1</v>
      </c>
      <c r="AR30" s="30"/>
      <c r="AS30" s="22" t="s">
        <v>27</v>
      </c>
      <c r="AT30" s="40" t="s">
        <v>28</v>
      </c>
      <c r="AU30" s="68"/>
      <c r="AV30" s="80">
        <f t="shared" si="1"/>
        <v>0.5</v>
      </c>
      <c r="AW30" s="77" t="s">
        <v>241</v>
      </c>
      <c r="AX30" s="94">
        <f>COUNTIF(AV28:AV54, "&lt;0.5")-COUNTIF(AV28:AV54, "&lt;0.25")</f>
        <v>3</v>
      </c>
      <c r="AY30" s="88">
        <f t="shared" si="31"/>
        <v>0.1111111111111111</v>
      </c>
      <c r="AZ30" s="7"/>
      <c r="BA30" s="1">
        <f t="shared" si="3"/>
        <v>1</v>
      </c>
      <c r="BB30" s="77" t="s">
        <v>241</v>
      </c>
      <c r="BC30" s="94">
        <f>COUNTIF(BA28:BA54, "&lt;0.5")-COUNTIF(BA28:BA54, "&lt;0.25")</f>
        <v>0</v>
      </c>
      <c r="BD30" s="88">
        <f t="shared" ref="BD30:BD31" si="36">BC30/$BC$32</f>
        <v>0</v>
      </c>
      <c r="BE30" s="1">
        <f t="shared" si="5"/>
        <v>0.6</v>
      </c>
      <c r="BF30" s="77" t="s">
        <v>241</v>
      </c>
      <c r="BG30" s="94">
        <f>COUNTIF(BE28:BE54, "&lt;0.5")-COUNTIF(BE28:BE54, "&lt;0.25")</f>
        <v>0</v>
      </c>
      <c r="BH30" s="88">
        <f t="shared" si="32"/>
        <v>0</v>
      </c>
      <c r="BI30" s="1">
        <f t="shared" si="7"/>
        <v>1</v>
      </c>
      <c r="BJ30" s="77" t="s">
        <v>241</v>
      </c>
      <c r="BK30" s="94">
        <f>COUNTIF(BI28:BI54, "&lt;0.5")-COUNTIF(BI28:BI54, "&lt;0.25")</f>
        <v>0</v>
      </c>
      <c r="BL30" s="88">
        <f t="shared" si="33"/>
        <v>0</v>
      </c>
      <c r="BM30" s="1">
        <f t="shared" si="9"/>
        <v>0.5</v>
      </c>
      <c r="BN30" s="77" t="s">
        <v>241</v>
      </c>
      <c r="BO30" s="94">
        <f>COUNTIF(BM28:BM54, "&lt;0.5")-COUNTIF(BM28:BM54, "&lt;0.25")</f>
        <v>0</v>
      </c>
      <c r="BP30" s="88">
        <f t="shared" si="34"/>
        <v>0</v>
      </c>
      <c r="BQ30" s="81">
        <f t="shared" si="11"/>
        <v>1</v>
      </c>
      <c r="BR30" s="77" t="s">
        <v>241</v>
      </c>
      <c r="BS30" s="94">
        <f>COUNTIF(BQ28:BQ54, "&lt;0.5")-COUNTIF(BQ28:BQ54, "&lt;0.25")</f>
        <v>0</v>
      </c>
      <c r="BT30" s="88">
        <f t="shared" si="35"/>
        <v>0</v>
      </c>
      <c r="BV30" s="77" t="s">
        <v>241</v>
      </c>
      <c r="BW30" s="94">
        <f>COUNTIF(AV28:BQ54, "&lt;0.5")-COUNTIF(AV28:BQ54, "&lt;0.25")</f>
        <v>5</v>
      </c>
      <c r="BX30" s="88">
        <f t="shared" ref="BX30" si="37">BW30/$BW$32</f>
        <v>2.358490566037736E-2</v>
      </c>
    </row>
    <row r="31" spans="2:93" ht="15" customHeight="1" x14ac:dyDescent="0.25">
      <c r="B31" s="30"/>
      <c r="C31" s="22" t="s">
        <v>29</v>
      </c>
      <c r="D31" s="39" t="s">
        <v>30</v>
      </c>
      <c r="E31" s="31"/>
      <c r="F31" s="20">
        <v>1</v>
      </c>
      <c r="G31" s="1">
        <v>0</v>
      </c>
      <c r="H31" s="1">
        <v>1</v>
      </c>
      <c r="I31" s="62">
        <v>1</v>
      </c>
      <c r="J31" s="7">
        <v>1</v>
      </c>
      <c r="K31" s="1">
        <v>1</v>
      </c>
      <c r="L31" s="1">
        <v>1</v>
      </c>
      <c r="M31" s="1">
        <v>1</v>
      </c>
      <c r="N31" s="62">
        <v>1</v>
      </c>
      <c r="O31" s="7">
        <v>1</v>
      </c>
      <c r="P31" s="1">
        <v>1</v>
      </c>
      <c r="Q31" s="1">
        <v>0</v>
      </c>
      <c r="R31" s="1">
        <v>1</v>
      </c>
      <c r="S31" s="62">
        <v>0</v>
      </c>
      <c r="T31" s="7">
        <v>1</v>
      </c>
      <c r="U31" s="1">
        <v>1</v>
      </c>
      <c r="V31" s="1">
        <v>0</v>
      </c>
      <c r="W31" s="62">
        <v>0</v>
      </c>
      <c r="X31" s="7">
        <v>0</v>
      </c>
      <c r="Y31" s="1">
        <v>0</v>
      </c>
      <c r="Z31" s="1">
        <v>1</v>
      </c>
      <c r="AA31" s="62">
        <v>1</v>
      </c>
      <c r="AB31" s="38">
        <v>1</v>
      </c>
      <c r="AF31" s="30"/>
      <c r="AG31" s="22" t="s">
        <v>29</v>
      </c>
      <c r="AH31" s="39" t="s">
        <v>30</v>
      </c>
      <c r="AI31" s="31"/>
      <c r="AJ31">
        <f>COUNTIF(TableA[#This Row], 1)</f>
        <v>3</v>
      </c>
      <c r="AK31">
        <f>COUNTIF(TableB[#This Row], 1)</f>
        <v>5</v>
      </c>
      <c r="AL31">
        <f>COUNTIF(TableD[#This Row], 1)</f>
        <v>3</v>
      </c>
      <c r="AM31">
        <f>COUNTIF(TableE[#This Row], 1)</f>
        <v>2</v>
      </c>
      <c r="AN31">
        <f>COUNTIF(TableF[#This Row], 1)</f>
        <v>2</v>
      </c>
      <c r="AO31">
        <f>COUNTIF(TableG[#This Row], 1)</f>
        <v>1</v>
      </c>
      <c r="AR31" s="30"/>
      <c r="AS31" s="22" t="s">
        <v>29</v>
      </c>
      <c r="AT31" s="39" t="s">
        <v>30</v>
      </c>
      <c r="AU31" s="31"/>
      <c r="AV31" s="80">
        <f t="shared" si="1"/>
        <v>0.75</v>
      </c>
      <c r="AW31" s="77" t="s">
        <v>240</v>
      </c>
      <c r="AX31" s="94">
        <f>COUNTIF(AV28:AV54, "&lt;0.25")-COUNTIF(AV28:AV54, "&lt;0")</f>
        <v>0</v>
      </c>
      <c r="AY31" s="88">
        <f t="shared" si="31"/>
        <v>0</v>
      </c>
      <c r="AZ31" s="7"/>
      <c r="BA31" s="1">
        <f t="shared" si="3"/>
        <v>1</v>
      </c>
      <c r="BB31" s="77" t="s">
        <v>240</v>
      </c>
      <c r="BC31" s="94">
        <f>COUNTIF(BA28:BA54, "&lt;0.25")-COUNTIF(BA28:BA54, "&lt;0")</f>
        <v>0</v>
      </c>
      <c r="BD31" s="88">
        <f t="shared" si="36"/>
        <v>0</v>
      </c>
      <c r="BE31" s="1">
        <f t="shared" si="5"/>
        <v>0.6</v>
      </c>
      <c r="BF31" s="77" t="s">
        <v>240</v>
      </c>
      <c r="BG31" s="94">
        <f>COUNTIF(BE28:BE54, "&lt;0.25")-COUNTIF(BE28:BE54, "&lt;0")</f>
        <v>0</v>
      </c>
      <c r="BH31" s="88">
        <f t="shared" si="32"/>
        <v>0</v>
      </c>
      <c r="BI31" s="1">
        <f t="shared" si="7"/>
        <v>0.5</v>
      </c>
      <c r="BJ31" s="77" t="s">
        <v>240</v>
      </c>
      <c r="BK31" s="94">
        <f>COUNTIF(BI28:BI54, "&lt;0.25")-COUNTIF(BI28:BI54, "&lt;0")</f>
        <v>0</v>
      </c>
      <c r="BL31" s="88">
        <f t="shared" si="33"/>
        <v>0</v>
      </c>
      <c r="BM31" s="1">
        <f t="shared" si="9"/>
        <v>0.5</v>
      </c>
      <c r="BN31" s="77" t="s">
        <v>240</v>
      </c>
      <c r="BO31" s="94">
        <f>COUNTIF(BM28:BM54, "&lt;0.25")-COUNTIF(BM28:BM54, "&lt;0")</f>
        <v>0</v>
      </c>
      <c r="BP31" s="88">
        <f t="shared" si="34"/>
        <v>0</v>
      </c>
      <c r="BQ31" s="81">
        <f t="shared" si="11"/>
        <v>1</v>
      </c>
      <c r="BR31" s="77" t="s">
        <v>240</v>
      </c>
      <c r="BS31" s="94">
        <f>COUNTIF(BQ28:BQ54, "&lt;0.25")-COUNTIF(BQ28:BQ54, "&lt;0")</f>
        <v>1</v>
      </c>
      <c r="BT31" s="88">
        <f t="shared" si="35"/>
        <v>3.7037037037037035E-2</v>
      </c>
      <c r="BV31" s="77" t="s">
        <v>240</v>
      </c>
      <c r="BW31" s="94">
        <f>COUNTIF(AV28:BQ54, "&lt;0.25")-COUNTIF(AV28:BQ54, "&lt;0")</f>
        <v>23</v>
      </c>
      <c r="BX31" s="88">
        <f>BW31/$BW$32</f>
        <v>0.10849056603773585</v>
      </c>
    </row>
    <row r="32" spans="2:93" ht="15" customHeight="1" x14ac:dyDescent="0.25">
      <c r="B32" s="30"/>
      <c r="C32" s="22" t="s">
        <v>31</v>
      </c>
      <c r="D32" s="39" t="s">
        <v>32</v>
      </c>
      <c r="E32" s="31"/>
      <c r="F32" s="20">
        <v>0</v>
      </c>
      <c r="G32" s="1">
        <v>0</v>
      </c>
      <c r="H32" s="1">
        <v>1</v>
      </c>
      <c r="I32" s="62">
        <v>0</v>
      </c>
      <c r="J32" s="7">
        <v>0</v>
      </c>
      <c r="K32" s="1">
        <v>1</v>
      </c>
      <c r="L32" s="1">
        <v>1</v>
      </c>
      <c r="M32" s="1">
        <v>1</v>
      </c>
      <c r="N32" s="62">
        <v>1</v>
      </c>
      <c r="O32" s="7">
        <v>1</v>
      </c>
      <c r="P32" s="1">
        <v>1</v>
      </c>
      <c r="Q32" s="1">
        <v>1</v>
      </c>
      <c r="R32" s="1">
        <v>1</v>
      </c>
      <c r="S32" s="62">
        <v>0</v>
      </c>
      <c r="T32" s="7">
        <v>0</v>
      </c>
      <c r="U32" s="1">
        <v>1</v>
      </c>
      <c r="V32" s="1">
        <v>1</v>
      </c>
      <c r="W32" s="62">
        <v>1</v>
      </c>
      <c r="X32" s="7">
        <v>1</v>
      </c>
      <c r="Y32" s="1">
        <v>1</v>
      </c>
      <c r="Z32" s="1">
        <v>1</v>
      </c>
      <c r="AA32" s="62">
        <v>1</v>
      </c>
      <c r="AB32" s="38">
        <v>1</v>
      </c>
      <c r="AF32" s="30"/>
      <c r="AG32" s="22" t="s">
        <v>31</v>
      </c>
      <c r="AH32" s="39" t="s">
        <v>32</v>
      </c>
      <c r="AI32" s="31"/>
      <c r="AJ32">
        <f>COUNTIF(TableA[#This Row], 1)</f>
        <v>1</v>
      </c>
      <c r="AK32">
        <f>COUNTIF(TableB[#This Row], 1)</f>
        <v>4</v>
      </c>
      <c r="AL32">
        <f>COUNTIF(TableD[#This Row], 1)</f>
        <v>4</v>
      </c>
      <c r="AM32">
        <f>COUNTIF(TableE[#This Row], 1)</f>
        <v>3</v>
      </c>
      <c r="AN32">
        <f>COUNTIF(TableF[#This Row], 1)</f>
        <v>4</v>
      </c>
      <c r="AO32">
        <f>COUNTIF(TableG[#This Row], 1)</f>
        <v>1</v>
      </c>
      <c r="AR32" s="30"/>
      <c r="AS32" s="22" t="s">
        <v>31</v>
      </c>
      <c r="AT32" s="39" t="s">
        <v>32</v>
      </c>
      <c r="AU32" s="31"/>
      <c r="AV32" s="80">
        <f t="shared" si="1"/>
        <v>0.25</v>
      </c>
      <c r="AW32" s="77" t="s">
        <v>247</v>
      </c>
      <c r="AX32">
        <f>COUNT(AV28:AV54)</f>
        <v>27</v>
      </c>
      <c r="AY32" s="88">
        <f t="shared" si="31"/>
        <v>1</v>
      </c>
      <c r="AZ32" s="7"/>
      <c r="BA32" s="1">
        <f t="shared" si="3"/>
        <v>0.8</v>
      </c>
      <c r="BB32" s="77" t="s">
        <v>247</v>
      </c>
      <c r="BC32">
        <f>COUNT(BA28:BA54)</f>
        <v>27</v>
      </c>
      <c r="BD32" s="88">
        <f>BC32/$BC$32</f>
        <v>1</v>
      </c>
      <c r="BE32" s="1">
        <f t="shared" si="5"/>
        <v>0.8</v>
      </c>
      <c r="BF32" s="77" t="s">
        <v>247</v>
      </c>
      <c r="BG32">
        <f>COUNT(BE28:BE54)</f>
        <v>27</v>
      </c>
      <c r="BH32" s="88">
        <f t="shared" si="32"/>
        <v>1</v>
      </c>
      <c r="BI32" s="1">
        <f t="shared" si="7"/>
        <v>0.75</v>
      </c>
      <c r="BJ32" s="77" t="s">
        <v>247</v>
      </c>
      <c r="BK32">
        <f>COUNT(BI28:BI54)</f>
        <v>27</v>
      </c>
      <c r="BL32" s="88">
        <f t="shared" si="33"/>
        <v>1</v>
      </c>
      <c r="BM32" s="1">
        <f t="shared" si="9"/>
        <v>1</v>
      </c>
      <c r="BN32" s="77" t="s">
        <v>247</v>
      </c>
      <c r="BO32">
        <f>COUNT(BM28:BM54)</f>
        <v>27</v>
      </c>
      <c r="BP32" s="88">
        <f t="shared" si="34"/>
        <v>1</v>
      </c>
      <c r="BQ32" s="81">
        <f t="shared" si="11"/>
        <v>1</v>
      </c>
      <c r="BR32" s="77" t="s">
        <v>247</v>
      </c>
      <c r="BS32">
        <f>COUNT(BQ28:BQ54)</f>
        <v>27</v>
      </c>
      <c r="BT32" s="88">
        <f t="shared" si="35"/>
        <v>1</v>
      </c>
      <c r="BV32" s="77" t="s">
        <v>247</v>
      </c>
      <c r="BW32">
        <f>COUNT(AV28:BQ54)</f>
        <v>212</v>
      </c>
      <c r="BX32" s="88"/>
    </row>
    <row r="33" spans="2:90" ht="15" customHeight="1" x14ac:dyDescent="0.25">
      <c r="B33" s="30"/>
      <c r="C33" s="22" t="s">
        <v>33</v>
      </c>
      <c r="D33" s="39" t="s">
        <v>34</v>
      </c>
      <c r="E33" s="31"/>
      <c r="F33" s="20">
        <v>1</v>
      </c>
      <c r="G33" s="1">
        <v>1</v>
      </c>
      <c r="H33" s="1">
        <v>1</v>
      </c>
      <c r="I33" s="62">
        <v>1</v>
      </c>
      <c r="J33" s="7">
        <v>1</v>
      </c>
      <c r="K33" s="1">
        <v>1</v>
      </c>
      <c r="L33" s="1">
        <v>1</v>
      </c>
      <c r="M33" s="1">
        <v>1</v>
      </c>
      <c r="N33" s="62">
        <v>1</v>
      </c>
      <c r="O33" s="7">
        <v>1</v>
      </c>
      <c r="P33" s="1">
        <v>1</v>
      </c>
      <c r="Q33" s="1">
        <v>1</v>
      </c>
      <c r="R33" s="1">
        <v>1</v>
      </c>
      <c r="S33" s="62">
        <v>1</v>
      </c>
      <c r="T33" s="7">
        <v>1</v>
      </c>
      <c r="U33" s="1">
        <v>1</v>
      </c>
      <c r="V33" s="1">
        <v>1</v>
      </c>
      <c r="W33" s="62">
        <v>1</v>
      </c>
      <c r="X33" s="7">
        <v>1</v>
      </c>
      <c r="Y33" s="1">
        <v>1</v>
      </c>
      <c r="Z33" s="1">
        <v>1</v>
      </c>
      <c r="AA33" s="62">
        <v>1</v>
      </c>
      <c r="AB33" s="38">
        <v>1</v>
      </c>
      <c r="AF33" s="30"/>
      <c r="AG33" s="22" t="s">
        <v>33</v>
      </c>
      <c r="AH33" s="39" t="s">
        <v>34</v>
      </c>
      <c r="AI33" s="31"/>
      <c r="AJ33">
        <f>COUNTIF(TableA[#This Row], 1)</f>
        <v>4</v>
      </c>
      <c r="AK33">
        <f>COUNTIF(TableB[#This Row], 1)</f>
        <v>5</v>
      </c>
      <c r="AL33">
        <f>COUNTIF(TableD[#This Row], 1)</f>
        <v>5</v>
      </c>
      <c r="AM33">
        <f>COUNTIF(TableE[#This Row], 1)</f>
        <v>4</v>
      </c>
      <c r="AN33">
        <f>COUNTIF(TableF[#This Row], 1)</f>
        <v>4</v>
      </c>
      <c r="AO33">
        <f>COUNTIF(TableG[#This Row], 1)</f>
        <v>1</v>
      </c>
      <c r="AR33" s="30"/>
      <c r="AS33" s="22" t="s">
        <v>33</v>
      </c>
      <c r="AT33" s="39" t="s">
        <v>34</v>
      </c>
      <c r="AU33" s="31"/>
      <c r="AV33" s="80">
        <f t="shared" si="1"/>
        <v>1</v>
      </c>
      <c r="AW33" s="7"/>
      <c r="AX33" s="7"/>
      <c r="AY33" s="7"/>
      <c r="AZ33" s="7"/>
      <c r="BA33" s="1">
        <f t="shared" si="3"/>
        <v>1</v>
      </c>
      <c r="BB33" s="1"/>
      <c r="BC33" s="1"/>
      <c r="BD33" s="1"/>
      <c r="BE33" s="1">
        <f t="shared" si="5"/>
        <v>1</v>
      </c>
      <c r="BF33" s="1"/>
      <c r="BG33" s="1"/>
      <c r="BH33" s="1"/>
      <c r="BI33" s="1">
        <f t="shared" si="7"/>
        <v>1</v>
      </c>
      <c r="BJ33" s="1"/>
      <c r="BK33" s="1"/>
      <c r="BL33" s="1"/>
      <c r="BM33" s="1">
        <f t="shared" si="9"/>
        <v>1</v>
      </c>
      <c r="BN33" s="62"/>
      <c r="BO33" s="62"/>
      <c r="BP33" s="62"/>
      <c r="BQ33" s="81">
        <f t="shared" si="11"/>
        <v>1</v>
      </c>
      <c r="BX33" s="88"/>
    </row>
    <row r="34" spans="2:90" ht="15" customHeight="1" x14ac:dyDescent="0.25">
      <c r="B34" s="30"/>
      <c r="C34" s="22"/>
      <c r="D34" s="39" t="s">
        <v>35</v>
      </c>
      <c r="E34" s="31"/>
      <c r="F34" s="20">
        <v>1</v>
      </c>
      <c r="G34" s="1">
        <v>0</v>
      </c>
      <c r="H34" s="1">
        <v>1</v>
      </c>
      <c r="I34" s="62">
        <v>0</v>
      </c>
      <c r="J34" s="7">
        <v>1</v>
      </c>
      <c r="K34" s="1">
        <v>1</v>
      </c>
      <c r="L34" s="1">
        <v>1</v>
      </c>
      <c r="M34" s="1">
        <v>1</v>
      </c>
      <c r="N34" s="62">
        <v>1</v>
      </c>
      <c r="O34" s="7">
        <v>1</v>
      </c>
      <c r="P34" s="1">
        <v>1</v>
      </c>
      <c r="Q34" s="1">
        <v>0</v>
      </c>
      <c r="R34" s="1">
        <v>1</v>
      </c>
      <c r="S34" s="62">
        <v>1</v>
      </c>
      <c r="T34" s="7">
        <v>1</v>
      </c>
      <c r="U34" s="1">
        <v>1</v>
      </c>
      <c r="V34" s="1">
        <v>1</v>
      </c>
      <c r="W34" s="62">
        <v>1</v>
      </c>
      <c r="X34" s="7">
        <v>1</v>
      </c>
      <c r="Y34" s="1">
        <v>0</v>
      </c>
      <c r="Z34" s="1">
        <v>1</v>
      </c>
      <c r="AA34" s="62">
        <v>1</v>
      </c>
      <c r="AB34" s="38">
        <v>1</v>
      </c>
      <c r="AF34" s="30"/>
      <c r="AG34" s="22"/>
      <c r="AH34" s="39" t="s">
        <v>35</v>
      </c>
      <c r="AI34" s="31"/>
      <c r="AJ34">
        <f>COUNTIF(TableA[#This Row], 1)</f>
        <v>2</v>
      </c>
      <c r="AK34">
        <f>COUNTIF(TableB[#This Row], 1)</f>
        <v>5</v>
      </c>
      <c r="AL34">
        <f>COUNTIF(TableD[#This Row], 1)</f>
        <v>4</v>
      </c>
      <c r="AM34">
        <f>COUNTIF(TableE[#This Row], 1)</f>
        <v>4</v>
      </c>
      <c r="AN34">
        <f>COUNTIF(TableF[#This Row], 1)</f>
        <v>3</v>
      </c>
      <c r="AO34">
        <f>COUNTIF(TableG[#This Row], 1)</f>
        <v>1</v>
      </c>
      <c r="AR34" s="30"/>
      <c r="AS34" s="22"/>
      <c r="AT34" s="39" t="s">
        <v>35</v>
      </c>
      <c r="AU34" s="31"/>
      <c r="AV34" s="80">
        <f t="shared" si="1"/>
        <v>0.5</v>
      </c>
      <c r="AW34" s="7"/>
      <c r="AX34" s="7"/>
      <c r="AY34" s="7"/>
      <c r="AZ34" s="7"/>
      <c r="BA34" s="1">
        <f t="shared" si="3"/>
        <v>1</v>
      </c>
      <c r="BB34" s="1"/>
      <c r="BC34" s="1"/>
      <c r="BD34" s="1"/>
      <c r="BE34" s="1">
        <f t="shared" si="5"/>
        <v>0.8</v>
      </c>
      <c r="BF34" s="1"/>
      <c r="BG34" s="1"/>
      <c r="BH34" s="1"/>
      <c r="BI34" s="1">
        <f t="shared" si="7"/>
        <v>1</v>
      </c>
      <c r="BJ34" s="1"/>
      <c r="BK34" s="1"/>
      <c r="BL34" s="1"/>
      <c r="BM34" s="1">
        <f t="shared" si="9"/>
        <v>0.75</v>
      </c>
      <c r="BN34" s="62"/>
      <c r="BO34" s="62"/>
      <c r="BP34" s="62"/>
      <c r="BQ34" s="81">
        <f t="shared" si="11"/>
        <v>1</v>
      </c>
      <c r="BX34" s="88"/>
    </row>
    <row r="35" spans="2:90" ht="15" customHeight="1" x14ac:dyDescent="0.25">
      <c r="B35" s="30"/>
      <c r="C35" s="22"/>
      <c r="D35" s="39" t="s">
        <v>36</v>
      </c>
      <c r="E35" s="31"/>
      <c r="F35" s="20">
        <v>1</v>
      </c>
      <c r="G35" s="1">
        <v>0</v>
      </c>
      <c r="H35" s="1">
        <v>1</v>
      </c>
      <c r="I35" s="62">
        <v>1</v>
      </c>
      <c r="J35" s="7">
        <v>0</v>
      </c>
      <c r="K35" s="1">
        <v>1</v>
      </c>
      <c r="L35" s="1">
        <v>1</v>
      </c>
      <c r="M35" s="1">
        <v>1</v>
      </c>
      <c r="N35" s="62">
        <v>1</v>
      </c>
      <c r="O35" s="7">
        <v>1</v>
      </c>
      <c r="P35" s="1">
        <v>1</v>
      </c>
      <c r="Q35" s="1">
        <v>0</v>
      </c>
      <c r="R35" s="1">
        <v>1</v>
      </c>
      <c r="S35" s="62">
        <v>1</v>
      </c>
      <c r="T35" s="7">
        <v>0</v>
      </c>
      <c r="U35" s="1">
        <v>0</v>
      </c>
      <c r="V35" s="1">
        <v>1</v>
      </c>
      <c r="W35" s="62">
        <v>1</v>
      </c>
      <c r="X35" s="7">
        <v>1</v>
      </c>
      <c r="Y35" s="1">
        <v>0</v>
      </c>
      <c r="Z35" s="1">
        <v>1</v>
      </c>
      <c r="AA35" s="62">
        <v>1</v>
      </c>
      <c r="AB35" s="38">
        <v>1</v>
      </c>
      <c r="AF35" s="30"/>
      <c r="AG35" s="22"/>
      <c r="AH35" s="39" t="s">
        <v>36</v>
      </c>
      <c r="AI35" s="31"/>
      <c r="AJ35">
        <f>COUNTIF(TableA[#This Row], 1)</f>
        <v>3</v>
      </c>
      <c r="AK35">
        <f>COUNTIF(TableB[#This Row], 1)</f>
        <v>4</v>
      </c>
      <c r="AL35">
        <f>COUNTIF(TableD[#This Row], 1)</f>
        <v>4</v>
      </c>
      <c r="AM35">
        <f>COUNTIF(TableE[#This Row], 1)</f>
        <v>2</v>
      </c>
      <c r="AN35">
        <f>COUNTIF(TableF[#This Row], 1)</f>
        <v>3</v>
      </c>
      <c r="AO35">
        <f>COUNTIF(TableG[#This Row], 1)</f>
        <v>1</v>
      </c>
      <c r="AR35" s="30"/>
      <c r="AS35" s="22"/>
      <c r="AT35" s="39" t="s">
        <v>36</v>
      </c>
      <c r="AU35" s="31"/>
      <c r="AV35" s="80">
        <f t="shared" si="1"/>
        <v>0.75</v>
      </c>
      <c r="AW35" s="7"/>
      <c r="AX35" s="7"/>
      <c r="AY35" s="7"/>
      <c r="AZ35" s="7"/>
      <c r="BA35" s="1">
        <f t="shared" si="3"/>
        <v>0.8</v>
      </c>
      <c r="BB35" s="1"/>
      <c r="BC35" s="1"/>
      <c r="BD35" s="1"/>
      <c r="BE35" s="1">
        <f t="shared" si="5"/>
        <v>0.8</v>
      </c>
      <c r="BF35" s="1"/>
      <c r="BG35" s="1"/>
      <c r="BH35" s="1"/>
      <c r="BI35" s="1">
        <f t="shared" si="7"/>
        <v>0.5</v>
      </c>
      <c r="BJ35" s="1"/>
      <c r="BK35" s="1"/>
      <c r="BL35" s="1"/>
      <c r="BM35" s="1">
        <f t="shared" si="9"/>
        <v>0.75</v>
      </c>
      <c r="BN35" s="62"/>
      <c r="BO35" s="62"/>
      <c r="BP35" s="62"/>
      <c r="BQ35" s="81">
        <f t="shared" si="11"/>
        <v>1</v>
      </c>
      <c r="BX35" s="88"/>
    </row>
    <row r="36" spans="2:90" ht="15" customHeight="1" x14ac:dyDescent="0.25">
      <c r="B36" s="30"/>
      <c r="C36" s="22" t="s">
        <v>37</v>
      </c>
      <c r="D36" s="39" t="s">
        <v>38</v>
      </c>
      <c r="E36" s="31"/>
      <c r="F36" s="20">
        <v>1</v>
      </c>
      <c r="G36" s="1">
        <v>1</v>
      </c>
      <c r="H36" s="1">
        <v>1</v>
      </c>
      <c r="I36" s="62">
        <v>1</v>
      </c>
      <c r="J36" s="7">
        <v>1</v>
      </c>
      <c r="K36" s="1">
        <v>1</v>
      </c>
      <c r="L36" s="1">
        <v>1</v>
      </c>
      <c r="M36" s="1">
        <v>1</v>
      </c>
      <c r="N36" s="62">
        <v>1</v>
      </c>
      <c r="O36" s="7">
        <v>1</v>
      </c>
      <c r="P36" s="1">
        <v>1</v>
      </c>
      <c r="Q36" s="1">
        <v>1</v>
      </c>
      <c r="R36" s="1">
        <v>1</v>
      </c>
      <c r="S36" s="62">
        <v>1</v>
      </c>
      <c r="T36" s="7">
        <v>1</v>
      </c>
      <c r="U36" s="1">
        <v>1</v>
      </c>
      <c r="V36" s="1">
        <v>1</v>
      </c>
      <c r="W36" s="62">
        <v>1</v>
      </c>
      <c r="X36" s="7">
        <v>1</v>
      </c>
      <c r="Y36" s="1">
        <v>1</v>
      </c>
      <c r="Z36" s="1">
        <v>1</v>
      </c>
      <c r="AA36" s="62">
        <v>1</v>
      </c>
      <c r="AB36" s="38">
        <v>1</v>
      </c>
      <c r="AF36" s="30"/>
      <c r="AG36" s="22" t="s">
        <v>37</v>
      </c>
      <c r="AH36" s="39" t="s">
        <v>38</v>
      </c>
      <c r="AI36" s="31"/>
      <c r="AJ36">
        <f>COUNTIF(TableA[#This Row], 1)</f>
        <v>4</v>
      </c>
      <c r="AK36">
        <f>COUNTIF(TableB[#This Row], 1)</f>
        <v>5</v>
      </c>
      <c r="AL36">
        <f>COUNTIF(TableD[#This Row], 1)</f>
        <v>5</v>
      </c>
      <c r="AM36">
        <f>COUNTIF(TableE[#This Row], 1)</f>
        <v>4</v>
      </c>
      <c r="AN36">
        <f>COUNTIF(TableF[#This Row], 1)</f>
        <v>4</v>
      </c>
      <c r="AO36">
        <f>COUNTIF(TableG[#This Row], 1)</f>
        <v>1</v>
      </c>
      <c r="AR36" s="30"/>
      <c r="AS36" s="22" t="s">
        <v>37</v>
      </c>
      <c r="AT36" s="39" t="s">
        <v>38</v>
      </c>
      <c r="AU36" s="31"/>
      <c r="AV36" s="80">
        <f t="shared" si="1"/>
        <v>1</v>
      </c>
      <c r="AW36" s="7"/>
      <c r="AX36" s="7"/>
      <c r="AY36" s="7"/>
      <c r="AZ36" s="7"/>
      <c r="BA36" s="1">
        <f t="shared" si="3"/>
        <v>1</v>
      </c>
      <c r="BB36" s="1"/>
      <c r="BC36" s="1"/>
      <c r="BD36" s="1"/>
      <c r="BE36" s="1">
        <f t="shared" si="5"/>
        <v>1</v>
      </c>
      <c r="BF36" s="1"/>
      <c r="BG36" s="1"/>
      <c r="BH36" s="1"/>
      <c r="BI36" s="1">
        <f t="shared" si="7"/>
        <v>1</v>
      </c>
      <c r="BJ36" s="1"/>
      <c r="BK36" s="1"/>
      <c r="BL36" s="1"/>
      <c r="BM36" s="1">
        <f t="shared" si="9"/>
        <v>1</v>
      </c>
      <c r="BN36" s="62"/>
      <c r="BO36" s="62"/>
      <c r="BP36" s="62"/>
      <c r="BQ36" s="81">
        <f t="shared" si="11"/>
        <v>1</v>
      </c>
      <c r="BX36" s="88"/>
    </row>
    <row r="37" spans="2:90" ht="15" customHeight="1" x14ac:dyDescent="0.25">
      <c r="B37" s="30"/>
      <c r="C37" s="22" t="s">
        <v>39</v>
      </c>
      <c r="D37" s="40" t="s">
        <v>40</v>
      </c>
      <c r="E37" s="68"/>
      <c r="F37" s="20">
        <v>0</v>
      </c>
      <c r="G37" s="1">
        <v>1</v>
      </c>
      <c r="H37" s="1">
        <v>0</v>
      </c>
      <c r="I37" s="62">
        <v>0</v>
      </c>
      <c r="J37" s="7">
        <v>1</v>
      </c>
      <c r="K37" s="1">
        <v>1</v>
      </c>
      <c r="L37" s="1">
        <v>1</v>
      </c>
      <c r="M37" s="1">
        <v>1</v>
      </c>
      <c r="N37" s="62">
        <v>1</v>
      </c>
      <c r="O37" s="7">
        <v>1</v>
      </c>
      <c r="P37" s="1">
        <v>1</v>
      </c>
      <c r="Q37" s="1">
        <v>1</v>
      </c>
      <c r="R37" s="1">
        <v>1</v>
      </c>
      <c r="S37" s="62">
        <v>1</v>
      </c>
      <c r="T37" s="7">
        <v>1</v>
      </c>
      <c r="U37" s="1">
        <v>1</v>
      </c>
      <c r="V37" s="1">
        <v>0</v>
      </c>
      <c r="W37" s="62">
        <v>1</v>
      </c>
      <c r="X37" s="7">
        <v>1</v>
      </c>
      <c r="Y37" s="1">
        <v>1</v>
      </c>
      <c r="Z37" s="1">
        <v>1</v>
      </c>
      <c r="AA37" s="62">
        <v>1</v>
      </c>
      <c r="AB37" s="38">
        <v>1</v>
      </c>
      <c r="AF37" s="30"/>
      <c r="AG37" s="22" t="s">
        <v>39</v>
      </c>
      <c r="AH37" s="40" t="s">
        <v>40</v>
      </c>
      <c r="AI37" s="68"/>
      <c r="AJ37">
        <f>COUNTIF(TableA[#This Row], 1)</f>
        <v>1</v>
      </c>
      <c r="AK37">
        <f>COUNTIF(TableB[#This Row], 1)</f>
        <v>5</v>
      </c>
      <c r="AL37">
        <f>COUNTIF(TableD[#This Row], 1)</f>
        <v>5</v>
      </c>
      <c r="AM37">
        <f>COUNTIF(TableE[#This Row], 1)</f>
        <v>3</v>
      </c>
      <c r="AN37">
        <f>COUNTIF(TableF[#This Row], 1)</f>
        <v>4</v>
      </c>
      <c r="AO37">
        <f>COUNTIF(TableG[#This Row], 1)</f>
        <v>1</v>
      </c>
      <c r="AR37" s="30"/>
      <c r="AS37" s="22" t="s">
        <v>39</v>
      </c>
      <c r="AT37" s="40" t="s">
        <v>40</v>
      </c>
      <c r="AU37" s="68"/>
      <c r="AV37" s="80">
        <f t="shared" si="1"/>
        <v>0.25</v>
      </c>
      <c r="AW37" s="7"/>
      <c r="AX37" s="7"/>
      <c r="AY37" s="7"/>
      <c r="AZ37" s="7"/>
      <c r="BA37" s="1">
        <f t="shared" si="3"/>
        <v>1</v>
      </c>
      <c r="BB37" s="1"/>
      <c r="BC37" s="1"/>
      <c r="BD37" s="1"/>
      <c r="BE37" s="1">
        <f t="shared" si="5"/>
        <v>1</v>
      </c>
      <c r="BF37" s="1"/>
      <c r="BG37" s="1"/>
      <c r="BH37" s="1"/>
      <c r="BI37" s="1">
        <f t="shared" si="7"/>
        <v>0.75</v>
      </c>
      <c r="BJ37" s="1"/>
      <c r="BK37" s="1"/>
      <c r="BL37" s="1"/>
      <c r="BM37" s="1">
        <f t="shared" si="9"/>
        <v>1</v>
      </c>
      <c r="BN37" s="62"/>
      <c r="BO37" s="62"/>
      <c r="BP37" s="62"/>
      <c r="BQ37" s="81">
        <f t="shared" si="11"/>
        <v>1</v>
      </c>
      <c r="BX37" s="88"/>
    </row>
    <row r="38" spans="2:90" ht="15" customHeight="1" x14ac:dyDescent="0.25">
      <c r="B38" s="30"/>
      <c r="C38" s="22" t="s">
        <v>41</v>
      </c>
      <c r="D38" s="40" t="s">
        <v>42</v>
      </c>
      <c r="E38" s="68"/>
      <c r="F38" s="20">
        <v>1</v>
      </c>
      <c r="G38" s="1">
        <v>1</v>
      </c>
      <c r="H38" s="1">
        <v>1</v>
      </c>
      <c r="I38" s="62">
        <v>1</v>
      </c>
      <c r="J38" s="7">
        <v>0</v>
      </c>
      <c r="K38" s="1">
        <v>1</v>
      </c>
      <c r="L38" s="1">
        <v>1</v>
      </c>
      <c r="M38" s="1">
        <v>1</v>
      </c>
      <c r="N38" s="62">
        <v>1</v>
      </c>
      <c r="O38" s="7">
        <v>1</v>
      </c>
      <c r="P38" s="1">
        <v>1</v>
      </c>
      <c r="Q38" s="1">
        <v>1</v>
      </c>
      <c r="R38" s="1">
        <v>1</v>
      </c>
      <c r="S38" s="62">
        <v>1</v>
      </c>
      <c r="T38" s="7">
        <v>0</v>
      </c>
      <c r="U38" s="1">
        <v>1</v>
      </c>
      <c r="V38" s="1">
        <v>1</v>
      </c>
      <c r="W38" s="62">
        <v>0</v>
      </c>
      <c r="X38" s="7">
        <v>1</v>
      </c>
      <c r="Y38" s="1">
        <v>1</v>
      </c>
      <c r="Z38" s="1">
        <v>1</v>
      </c>
      <c r="AA38" s="62">
        <v>1</v>
      </c>
      <c r="AB38" s="38">
        <v>1</v>
      </c>
      <c r="AF38" s="30"/>
      <c r="AG38" s="22" t="s">
        <v>41</v>
      </c>
      <c r="AH38" s="40" t="s">
        <v>42</v>
      </c>
      <c r="AI38" s="68"/>
      <c r="AJ38">
        <f>COUNTIF(TableA[#This Row], 1)</f>
        <v>4</v>
      </c>
      <c r="AK38">
        <f>COUNTIF(TableB[#This Row], 1)</f>
        <v>4</v>
      </c>
      <c r="AL38">
        <f>COUNTIF(TableD[#This Row], 1)</f>
        <v>5</v>
      </c>
      <c r="AM38">
        <f>COUNTIF(TableE[#This Row], 1)</f>
        <v>2</v>
      </c>
      <c r="AN38">
        <f>COUNTIF(TableF[#This Row], 1)</f>
        <v>4</v>
      </c>
      <c r="AO38">
        <f>COUNTIF(TableG[#This Row], 1)</f>
        <v>1</v>
      </c>
      <c r="AR38" s="30"/>
      <c r="AS38" s="22" t="s">
        <v>41</v>
      </c>
      <c r="AT38" s="40" t="s">
        <v>42</v>
      </c>
      <c r="AU38" s="68"/>
      <c r="AV38" s="80">
        <f t="shared" si="1"/>
        <v>1</v>
      </c>
      <c r="AW38" s="7"/>
      <c r="AX38" s="7"/>
      <c r="AY38" s="7"/>
      <c r="AZ38" s="7"/>
      <c r="BA38" s="1">
        <f t="shared" si="3"/>
        <v>0.8</v>
      </c>
      <c r="BB38" s="1"/>
      <c r="BC38" s="1"/>
      <c r="BD38" s="1"/>
      <c r="BE38" s="1">
        <f t="shared" si="5"/>
        <v>1</v>
      </c>
      <c r="BF38" s="1"/>
      <c r="BG38" s="1"/>
      <c r="BH38" s="1"/>
      <c r="BI38" s="1">
        <f t="shared" si="7"/>
        <v>0.5</v>
      </c>
      <c r="BJ38" s="1"/>
      <c r="BK38" s="1"/>
      <c r="BL38" s="1"/>
      <c r="BM38" s="1">
        <f t="shared" si="9"/>
        <v>1</v>
      </c>
      <c r="BN38" s="62"/>
      <c r="BO38" s="62"/>
      <c r="BP38" s="62"/>
      <c r="BQ38" s="81">
        <f t="shared" si="11"/>
        <v>1</v>
      </c>
      <c r="BX38" s="88"/>
    </row>
    <row r="39" spans="2:90" ht="15" customHeight="1" x14ac:dyDescent="0.25">
      <c r="B39" s="30"/>
      <c r="C39" s="22" t="s">
        <v>43</v>
      </c>
      <c r="D39" s="39" t="s">
        <v>44</v>
      </c>
      <c r="E39" s="31"/>
      <c r="F39" s="20">
        <v>1</v>
      </c>
      <c r="G39" s="1">
        <v>1</v>
      </c>
      <c r="H39" s="1">
        <v>1</v>
      </c>
      <c r="I39" s="62">
        <v>1</v>
      </c>
      <c r="J39" s="7">
        <v>1</v>
      </c>
      <c r="K39" s="1">
        <v>1</v>
      </c>
      <c r="L39" s="1">
        <v>1</v>
      </c>
      <c r="M39" s="1">
        <v>1</v>
      </c>
      <c r="N39" s="62">
        <v>1</v>
      </c>
      <c r="O39" s="7">
        <v>1</v>
      </c>
      <c r="P39" s="1">
        <v>1</v>
      </c>
      <c r="Q39" s="1">
        <v>1</v>
      </c>
      <c r="R39" s="1">
        <v>1</v>
      </c>
      <c r="S39" s="62">
        <v>1</v>
      </c>
      <c r="T39" s="7">
        <v>1</v>
      </c>
      <c r="U39" s="1">
        <v>1</v>
      </c>
      <c r="V39" s="1">
        <v>1</v>
      </c>
      <c r="W39" s="62">
        <v>1</v>
      </c>
      <c r="X39" s="7">
        <v>1</v>
      </c>
      <c r="Y39" s="1">
        <v>1</v>
      </c>
      <c r="Z39" s="1">
        <v>1</v>
      </c>
      <c r="AA39" s="62">
        <v>1</v>
      </c>
      <c r="AB39" s="38">
        <v>0</v>
      </c>
      <c r="AF39" s="30"/>
      <c r="AG39" s="22" t="s">
        <v>43</v>
      </c>
      <c r="AH39" s="39" t="s">
        <v>44</v>
      </c>
      <c r="AI39" s="31"/>
      <c r="AJ39">
        <f>COUNTIF(TableA[#This Row], 1)</f>
        <v>4</v>
      </c>
      <c r="AK39">
        <f>COUNTIF(TableB[#This Row], 1)</f>
        <v>5</v>
      </c>
      <c r="AL39">
        <f>COUNTIF(TableD[#This Row], 1)</f>
        <v>5</v>
      </c>
      <c r="AM39">
        <f>COUNTIF(TableE[#This Row], 1)</f>
        <v>4</v>
      </c>
      <c r="AN39">
        <f>COUNTIF(TableF[#This Row], 1)</f>
        <v>4</v>
      </c>
      <c r="AO39">
        <f>COUNTIF(TableG[#This Row], 1)</f>
        <v>0</v>
      </c>
      <c r="AR39" s="30"/>
      <c r="AS39" s="22" t="s">
        <v>43</v>
      </c>
      <c r="AT39" s="39" t="s">
        <v>44</v>
      </c>
      <c r="AU39" s="31"/>
      <c r="AV39" s="80">
        <f t="shared" si="1"/>
        <v>1</v>
      </c>
      <c r="AW39" s="7"/>
      <c r="AX39" s="7"/>
      <c r="AY39" s="7"/>
      <c r="AZ39" s="7"/>
      <c r="BA39" s="1">
        <f t="shared" si="3"/>
        <v>1</v>
      </c>
      <c r="BB39" s="1"/>
      <c r="BC39" s="1"/>
      <c r="BD39" s="1"/>
      <c r="BE39" s="1">
        <f t="shared" si="5"/>
        <v>1</v>
      </c>
      <c r="BF39" s="1"/>
      <c r="BG39" s="1"/>
      <c r="BH39" s="1"/>
      <c r="BI39" s="1">
        <f t="shared" si="7"/>
        <v>1</v>
      </c>
      <c r="BJ39" s="1"/>
      <c r="BK39" s="1"/>
      <c r="BL39" s="1"/>
      <c r="BM39" s="1">
        <f t="shared" si="9"/>
        <v>1</v>
      </c>
      <c r="BN39" s="62"/>
      <c r="BO39" s="62"/>
      <c r="BP39" s="62"/>
      <c r="BQ39" s="81">
        <f t="shared" si="11"/>
        <v>0</v>
      </c>
      <c r="BX39" s="93"/>
      <c r="CA39" s="93"/>
      <c r="CD39" s="93"/>
      <c r="CG39" s="93"/>
    </row>
    <row r="40" spans="2:90" ht="15" customHeight="1" x14ac:dyDescent="0.25">
      <c r="B40" s="30"/>
      <c r="C40" s="22" t="s">
        <v>45</v>
      </c>
      <c r="D40" s="39" t="s">
        <v>46</v>
      </c>
      <c r="E40" s="31"/>
      <c r="F40" s="20">
        <v>0</v>
      </c>
      <c r="G40" s="1">
        <v>1</v>
      </c>
      <c r="H40" s="1">
        <v>0</v>
      </c>
      <c r="I40" s="62">
        <v>1</v>
      </c>
      <c r="J40" s="7">
        <v>1</v>
      </c>
      <c r="K40" s="1">
        <v>1</v>
      </c>
      <c r="L40" s="1">
        <v>1</v>
      </c>
      <c r="M40" s="1">
        <v>1</v>
      </c>
      <c r="N40" s="62">
        <v>1</v>
      </c>
      <c r="O40" s="7">
        <v>1</v>
      </c>
      <c r="P40" s="1">
        <v>1</v>
      </c>
      <c r="Q40" s="1">
        <v>1</v>
      </c>
      <c r="R40" s="1">
        <v>0</v>
      </c>
      <c r="S40" s="62">
        <v>1</v>
      </c>
      <c r="T40" s="7">
        <v>1</v>
      </c>
      <c r="U40" s="1">
        <v>0</v>
      </c>
      <c r="V40" s="1">
        <v>1</v>
      </c>
      <c r="W40" s="62">
        <v>1</v>
      </c>
      <c r="X40" s="7">
        <v>1</v>
      </c>
      <c r="Y40" s="1">
        <v>1</v>
      </c>
      <c r="Z40" s="1">
        <v>0</v>
      </c>
      <c r="AA40" s="62">
        <v>1</v>
      </c>
      <c r="AB40" s="38">
        <v>1</v>
      </c>
      <c r="AF40" s="30"/>
      <c r="AG40" s="22" t="s">
        <v>45</v>
      </c>
      <c r="AH40" s="39" t="s">
        <v>46</v>
      </c>
      <c r="AI40" s="31"/>
      <c r="AJ40">
        <f>COUNTIF(TableA[#This Row], 1)</f>
        <v>2</v>
      </c>
      <c r="AK40">
        <f>COUNTIF(TableB[#This Row], 1)</f>
        <v>5</v>
      </c>
      <c r="AL40">
        <f>COUNTIF(TableD[#This Row], 1)</f>
        <v>4</v>
      </c>
      <c r="AM40">
        <f>COUNTIF(TableE[#This Row], 1)</f>
        <v>3</v>
      </c>
      <c r="AN40">
        <f>COUNTIF(TableF[#This Row], 1)</f>
        <v>3</v>
      </c>
      <c r="AO40">
        <f>COUNTIF(TableG[#This Row], 1)</f>
        <v>1</v>
      </c>
      <c r="AR40" s="30"/>
      <c r="AS40" s="22" t="s">
        <v>45</v>
      </c>
      <c r="AT40" s="39" t="s">
        <v>46</v>
      </c>
      <c r="AU40" s="31"/>
      <c r="AV40" s="80">
        <f t="shared" si="1"/>
        <v>0.5</v>
      </c>
      <c r="AW40" s="7"/>
      <c r="AX40" s="7"/>
      <c r="AY40" s="7"/>
      <c r="AZ40" s="7"/>
      <c r="BA40" s="1">
        <f t="shared" si="3"/>
        <v>1</v>
      </c>
      <c r="BB40" s="1"/>
      <c r="BC40" s="1"/>
      <c r="BD40" s="1"/>
      <c r="BE40" s="1">
        <f t="shared" si="5"/>
        <v>0.8</v>
      </c>
      <c r="BF40" s="1"/>
      <c r="BG40" s="1"/>
      <c r="BH40" s="1"/>
      <c r="BI40" s="1">
        <f t="shared" si="7"/>
        <v>0.75</v>
      </c>
      <c r="BJ40" s="1"/>
      <c r="BK40" s="1"/>
      <c r="BL40" s="1"/>
      <c r="BM40" s="1">
        <f t="shared" si="9"/>
        <v>0.75</v>
      </c>
      <c r="BN40" s="62"/>
      <c r="BO40" s="62"/>
      <c r="BP40" s="62"/>
      <c r="BQ40" s="81">
        <f t="shared" si="11"/>
        <v>1</v>
      </c>
      <c r="BV40" s="77"/>
      <c r="BX40" s="88"/>
      <c r="CL40" s="99"/>
    </row>
    <row r="41" spans="2:90" ht="15" customHeight="1" x14ac:dyDescent="0.25">
      <c r="B41" s="30"/>
      <c r="C41" s="22" t="s">
        <v>47</v>
      </c>
      <c r="D41" s="39" t="s">
        <v>48</v>
      </c>
      <c r="E41" s="31"/>
      <c r="F41" s="20">
        <v>1</v>
      </c>
      <c r="G41" s="1">
        <v>0</v>
      </c>
      <c r="H41" s="1">
        <v>0</v>
      </c>
      <c r="I41" s="62">
        <v>0</v>
      </c>
      <c r="J41" s="7">
        <v>1</v>
      </c>
      <c r="K41" s="1">
        <v>1</v>
      </c>
      <c r="L41" s="1">
        <v>1</v>
      </c>
      <c r="M41" s="1">
        <v>1</v>
      </c>
      <c r="N41" s="62">
        <v>1</v>
      </c>
      <c r="O41" s="7">
        <v>1</v>
      </c>
      <c r="P41" s="1">
        <v>1</v>
      </c>
      <c r="Q41" s="1">
        <v>1</v>
      </c>
      <c r="R41" s="1">
        <v>0</v>
      </c>
      <c r="S41" s="62">
        <v>1</v>
      </c>
      <c r="T41" s="7">
        <v>1</v>
      </c>
      <c r="U41" s="1">
        <v>1</v>
      </c>
      <c r="V41" s="1">
        <v>1</v>
      </c>
      <c r="W41" s="62">
        <v>1</v>
      </c>
      <c r="X41" s="7">
        <v>1</v>
      </c>
      <c r="Y41" s="1">
        <v>1</v>
      </c>
      <c r="Z41" s="1">
        <v>0</v>
      </c>
      <c r="AA41" s="62">
        <v>1</v>
      </c>
      <c r="AB41" s="38">
        <v>1</v>
      </c>
      <c r="AF41" s="30"/>
      <c r="AG41" s="22" t="s">
        <v>47</v>
      </c>
      <c r="AH41" s="39" t="s">
        <v>48</v>
      </c>
      <c r="AI41" s="31"/>
      <c r="AJ41">
        <f>COUNTIF(TableA[#This Row], 1)</f>
        <v>1</v>
      </c>
      <c r="AK41">
        <f>COUNTIF(TableB[#This Row], 1)</f>
        <v>5</v>
      </c>
      <c r="AL41">
        <f>COUNTIF(TableD[#This Row], 1)</f>
        <v>4</v>
      </c>
      <c r="AM41">
        <f>COUNTIF(TableE[#This Row], 1)</f>
        <v>4</v>
      </c>
      <c r="AN41">
        <f>COUNTIF(TableF[#This Row], 1)</f>
        <v>3</v>
      </c>
      <c r="AO41">
        <f>COUNTIF(TableG[#This Row], 1)</f>
        <v>1</v>
      </c>
      <c r="AR41" s="30"/>
      <c r="AS41" s="22" t="s">
        <v>47</v>
      </c>
      <c r="AT41" s="39" t="s">
        <v>48</v>
      </c>
      <c r="AU41" s="31"/>
      <c r="AV41" s="80">
        <f t="shared" si="1"/>
        <v>0.25</v>
      </c>
      <c r="AW41" s="7"/>
      <c r="AX41" s="7"/>
      <c r="AY41" s="7"/>
      <c r="AZ41" s="7"/>
      <c r="BA41" s="1">
        <f t="shared" si="3"/>
        <v>1</v>
      </c>
      <c r="BB41" s="1"/>
      <c r="BC41" s="1"/>
      <c r="BD41" s="1"/>
      <c r="BE41" s="1">
        <f t="shared" si="5"/>
        <v>0.8</v>
      </c>
      <c r="BF41" s="1"/>
      <c r="BG41" s="1"/>
      <c r="BH41" s="1"/>
      <c r="BI41" s="1">
        <f t="shared" si="7"/>
        <v>1</v>
      </c>
      <c r="BJ41" s="1"/>
      <c r="BK41" s="1"/>
      <c r="BL41" s="1"/>
      <c r="BM41" s="1">
        <f t="shared" si="9"/>
        <v>0.75</v>
      </c>
      <c r="BN41" s="62"/>
      <c r="BO41" s="62"/>
      <c r="BP41" s="62"/>
      <c r="BQ41" s="81">
        <f t="shared" si="11"/>
        <v>1</v>
      </c>
      <c r="BV41" s="77"/>
      <c r="BX41" s="88"/>
    </row>
    <row r="42" spans="2:90" ht="15" customHeight="1" x14ac:dyDescent="0.25">
      <c r="B42" s="30"/>
      <c r="C42" s="22" t="s">
        <v>49</v>
      </c>
      <c r="D42" s="39" t="s">
        <v>50</v>
      </c>
      <c r="E42" s="31"/>
      <c r="F42" s="20">
        <v>1</v>
      </c>
      <c r="G42" s="1">
        <v>1</v>
      </c>
      <c r="H42" s="1">
        <v>0</v>
      </c>
      <c r="I42" s="62">
        <v>1</v>
      </c>
      <c r="J42" s="7">
        <v>1</v>
      </c>
      <c r="K42" s="1">
        <v>1</v>
      </c>
      <c r="L42" s="1">
        <v>1</v>
      </c>
      <c r="M42" s="1">
        <v>1</v>
      </c>
      <c r="N42" s="62">
        <v>1</v>
      </c>
      <c r="O42" s="7">
        <v>1</v>
      </c>
      <c r="P42" s="1">
        <v>1</v>
      </c>
      <c r="Q42" s="1">
        <v>1</v>
      </c>
      <c r="R42" s="1">
        <v>0</v>
      </c>
      <c r="S42" s="62">
        <v>1</v>
      </c>
      <c r="T42" s="7">
        <v>1</v>
      </c>
      <c r="U42" s="1">
        <v>1</v>
      </c>
      <c r="V42" s="1">
        <v>1</v>
      </c>
      <c r="W42" s="62">
        <v>1</v>
      </c>
      <c r="X42" s="7">
        <v>1</v>
      </c>
      <c r="Y42" s="1">
        <v>1</v>
      </c>
      <c r="Z42" s="1">
        <v>0</v>
      </c>
      <c r="AA42" s="62">
        <v>1</v>
      </c>
      <c r="AB42" s="38">
        <v>1</v>
      </c>
      <c r="AF42" s="30"/>
      <c r="AG42" s="22" t="s">
        <v>49</v>
      </c>
      <c r="AH42" s="39" t="s">
        <v>50</v>
      </c>
      <c r="AI42" s="31"/>
      <c r="AJ42">
        <f>COUNTIF(TableA[#This Row], 1)</f>
        <v>3</v>
      </c>
      <c r="AK42">
        <f>COUNTIF(TableB[#This Row], 1)</f>
        <v>5</v>
      </c>
      <c r="AL42">
        <f>COUNTIF(TableD[#This Row], 1)</f>
        <v>4</v>
      </c>
      <c r="AM42">
        <f>COUNTIF(TableE[#This Row], 1)</f>
        <v>4</v>
      </c>
      <c r="AN42">
        <f>COUNTIF(TableF[#This Row], 1)</f>
        <v>3</v>
      </c>
      <c r="AO42">
        <f>COUNTIF(TableG[#This Row], 1)</f>
        <v>1</v>
      </c>
      <c r="AR42" s="30"/>
      <c r="AS42" s="22" t="s">
        <v>49</v>
      </c>
      <c r="AT42" s="39" t="s">
        <v>50</v>
      </c>
      <c r="AU42" s="31"/>
      <c r="AV42" s="80">
        <f t="shared" si="1"/>
        <v>0.75</v>
      </c>
      <c r="AW42" s="7"/>
      <c r="AX42" s="7"/>
      <c r="AY42" s="7"/>
      <c r="AZ42" s="7"/>
      <c r="BA42" s="1">
        <f t="shared" si="3"/>
        <v>1</v>
      </c>
      <c r="BB42" s="1"/>
      <c r="BC42" s="1"/>
      <c r="BD42" s="1"/>
      <c r="BE42" s="1">
        <f t="shared" si="5"/>
        <v>0.8</v>
      </c>
      <c r="BF42" s="1"/>
      <c r="BG42" s="1"/>
      <c r="BH42" s="1"/>
      <c r="BI42" s="1">
        <f t="shared" si="7"/>
        <v>1</v>
      </c>
      <c r="BJ42" s="1"/>
      <c r="BK42" s="1"/>
      <c r="BL42" s="1"/>
      <c r="BM42" s="1">
        <f t="shared" si="9"/>
        <v>0.75</v>
      </c>
      <c r="BN42" s="62"/>
      <c r="BO42" s="62"/>
      <c r="BP42" s="62"/>
      <c r="BQ42" s="81">
        <f t="shared" si="11"/>
        <v>1</v>
      </c>
      <c r="BV42" s="77"/>
      <c r="BX42" s="88"/>
    </row>
    <row r="43" spans="2:90" ht="15" customHeight="1" x14ac:dyDescent="0.25">
      <c r="B43" s="30"/>
      <c r="C43" s="22" t="s">
        <v>51</v>
      </c>
      <c r="D43" s="39" t="s">
        <v>52</v>
      </c>
      <c r="E43" s="31"/>
      <c r="F43" s="20">
        <v>0</v>
      </c>
      <c r="G43" s="1">
        <v>0</v>
      </c>
      <c r="H43" s="1">
        <v>1</v>
      </c>
      <c r="I43" s="62">
        <v>1</v>
      </c>
      <c r="J43" s="7">
        <v>1</v>
      </c>
      <c r="K43" s="1">
        <v>1</v>
      </c>
      <c r="L43" s="1">
        <v>1</v>
      </c>
      <c r="M43" s="1">
        <v>1</v>
      </c>
      <c r="N43" s="62">
        <v>1</v>
      </c>
      <c r="O43" s="7">
        <v>1</v>
      </c>
      <c r="P43" s="1">
        <v>1</v>
      </c>
      <c r="Q43" s="1">
        <v>0</v>
      </c>
      <c r="R43" s="1">
        <v>1</v>
      </c>
      <c r="S43" s="62">
        <v>1</v>
      </c>
      <c r="T43" s="7">
        <v>0</v>
      </c>
      <c r="U43" s="1">
        <v>1</v>
      </c>
      <c r="V43" s="1">
        <v>1</v>
      </c>
      <c r="W43" s="62">
        <v>1</v>
      </c>
      <c r="X43" s="7">
        <v>1</v>
      </c>
      <c r="Y43" s="1">
        <v>0</v>
      </c>
      <c r="Z43" s="1">
        <v>1</v>
      </c>
      <c r="AA43" s="62">
        <v>1</v>
      </c>
      <c r="AB43" s="38">
        <v>1</v>
      </c>
      <c r="AF43" s="30"/>
      <c r="AG43" s="22" t="s">
        <v>51</v>
      </c>
      <c r="AH43" s="39" t="s">
        <v>52</v>
      </c>
      <c r="AI43" s="31"/>
      <c r="AJ43">
        <f>COUNTIF(TableA[#This Row], 1)</f>
        <v>2</v>
      </c>
      <c r="AK43">
        <f>COUNTIF(TableB[#This Row], 1)</f>
        <v>5</v>
      </c>
      <c r="AL43">
        <f>COUNTIF(TableD[#This Row], 1)</f>
        <v>4</v>
      </c>
      <c r="AM43">
        <f>COUNTIF(TableE[#This Row], 1)</f>
        <v>3</v>
      </c>
      <c r="AN43">
        <f>COUNTIF(TableF[#This Row], 1)</f>
        <v>3</v>
      </c>
      <c r="AO43">
        <f>COUNTIF(TableG[#This Row], 1)</f>
        <v>1</v>
      </c>
      <c r="AR43" s="30"/>
      <c r="AS43" s="22" t="s">
        <v>51</v>
      </c>
      <c r="AT43" s="39" t="s">
        <v>52</v>
      </c>
      <c r="AU43" s="31"/>
      <c r="AV43" s="80">
        <f t="shared" si="1"/>
        <v>0.5</v>
      </c>
      <c r="AW43" s="7"/>
      <c r="AX43" s="7"/>
      <c r="AY43" s="7"/>
      <c r="AZ43" s="7"/>
      <c r="BA43" s="1">
        <f t="shared" si="3"/>
        <v>1</v>
      </c>
      <c r="BB43" s="1"/>
      <c r="BC43" s="1"/>
      <c r="BD43" s="1"/>
      <c r="BE43" s="1">
        <f t="shared" si="5"/>
        <v>0.8</v>
      </c>
      <c r="BF43" s="1"/>
      <c r="BG43" s="1"/>
      <c r="BH43" s="1"/>
      <c r="BI43" s="1">
        <f t="shared" si="7"/>
        <v>0.75</v>
      </c>
      <c r="BJ43" s="1"/>
      <c r="BK43" s="1"/>
      <c r="BL43" s="1"/>
      <c r="BM43" s="1">
        <f t="shared" si="9"/>
        <v>0.75</v>
      </c>
      <c r="BN43" s="62"/>
      <c r="BO43" s="62"/>
      <c r="BP43" s="62"/>
      <c r="BQ43" s="81">
        <f t="shared" si="11"/>
        <v>1</v>
      </c>
      <c r="BV43" s="77"/>
      <c r="BX43" s="88"/>
    </row>
    <row r="44" spans="2:90" ht="15" customHeight="1" x14ac:dyDescent="0.25">
      <c r="B44" s="30"/>
      <c r="C44" s="22" t="s">
        <v>53</v>
      </c>
      <c r="D44" s="39" t="s">
        <v>54</v>
      </c>
      <c r="E44" s="31"/>
      <c r="F44" s="20">
        <v>1</v>
      </c>
      <c r="G44" s="1">
        <v>0</v>
      </c>
      <c r="H44" s="1">
        <v>1</v>
      </c>
      <c r="I44" s="62">
        <v>0</v>
      </c>
      <c r="J44" s="7">
        <v>0</v>
      </c>
      <c r="K44" s="1">
        <v>1</v>
      </c>
      <c r="L44" s="1">
        <v>1</v>
      </c>
      <c r="M44" s="1">
        <v>1</v>
      </c>
      <c r="N44" s="62">
        <v>1</v>
      </c>
      <c r="O44" s="7">
        <v>1</v>
      </c>
      <c r="P44" s="1">
        <v>1</v>
      </c>
      <c r="Q44" s="1">
        <v>0</v>
      </c>
      <c r="R44" s="1">
        <v>1</v>
      </c>
      <c r="S44" s="62">
        <v>1</v>
      </c>
      <c r="T44" s="7">
        <v>1</v>
      </c>
      <c r="U44" s="1">
        <v>0</v>
      </c>
      <c r="V44" s="1">
        <v>1</v>
      </c>
      <c r="W44" s="62">
        <v>0</v>
      </c>
      <c r="X44" s="7">
        <v>0</v>
      </c>
      <c r="Y44" s="1">
        <v>0</v>
      </c>
      <c r="Z44" s="1">
        <v>1</v>
      </c>
      <c r="AA44" s="62">
        <v>1</v>
      </c>
      <c r="AB44" s="38">
        <v>1</v>
      </c>
      <c r="AF44" s="30"/>
      <c r="AG44" s="22" t="s">
        <v>53</v>
      </c>
      <c r="AH44" s="39" t="s">
        <v>54</v>
      </c>
      <c r="AI44" s="31"/>
      <c r="AJ44">
        <f>COUNTIF(TableA[#This Row], 1)</f>
        <v>2</v>
      </c>
      <c r="AK44">
        <f>COUNTIF(TableB[#This Row], 1)</f>
        <v>4</v>
      </c>
      <c r="AL44">
        <f>COUNTIF(TableD[#This Row], 1)</f>
        <v>4</v>
      </c>
      <c r="AM44">
        <f>COUNTIF(TableE[#This Row], 1)</f>
        <v>2</v>
      </c>
      <c r="AN44">
        <f>COUNTIF(TableF[#This Row], 1)</f>
        <v>2</v>
      </c>
      <c r="AO44">
        <f>COUNTIF(TableG[#This Row], 1)</f>
        <v>1</v>
      </c>
      <c r="AR44" s="30"/>
      <c r="AS44" s="22" t="s">
        <v>53</v>
      </c>
      <c r="AT44" s="39" t="s">
        <v>54</v>
      </c>
      <c r="AU44" s="31"/>
      <c r="AV44" s="80">
        <f t="shared" si="1"/>
        <v>0.5</v>
      </c>
      <c r="AW44" s="7"/>
      <c r="AX44" s="7"/>
      <c r="AY44" s="7"/>
      <c r="AZ44" s="7"/>
      <c r="BA44" s="1">
        <f t="shared" si="3"/>
        <v>0.8</v>
      </c>
      <c r="BB44" s="1"/>
      <c r="BC44" s="1"/>
      <c r="BD44" s="1"/>
      <c r="BE44" s="1">
        <f t="shared" si="5"/>
        <v>0.8</v>
      </c>
      <c r="BF44" s="1"/>
      <c r="BG44" s="1"/>
      <c r="BH44" s="1"/>
      <c r="BI44" s="1">
        <f t="shared" si="7"/>
        <v>0.5</v>
      </c>
      <c r="BJ44" s="1"/>
      <c r="BK44" s="1"/>
      <c r="BL44" s="1"/>
      <c r="BM44" s="1">
        <f t="shared" si="9"/>
        <v>0.5</v>
      </c>
      <c r="BN44" s="62"/>
      <c r="BO44" s="62"/>
      <c r="BP44" s="62"/>
      <c r="BQ44" s="81">
        <f t="shared" si="11"/>
        <v>1</v>
      </c>
      <c r="BX44" s="88"/>
    </row>
    <row r="45" spans="2:90" ht="15" customHeight="1" x14ac:dyDescent="0.25">
      <c r="B45" s="30"/>
      <c r="C45" s="22" t="s">
        <v>55</v>
      </c>
      <c r="D45" s="39" t="s">
        <v>56</v>
      </c>
      <c r="E45" s="31"/>
      <c r="F45" s="20">
        <v>1</v>
      </c>
      <c r="G45" s="1">
        <v>0</v>
      </c>
      <c r="H45" s="1">
        <v>0</v>
      </c>
      <c r="I45" s="62">
        <v>1</v>
      </c>
      <c r="J45" s="7">
        <v>1</v>
      </c>
      <c r="K45" s="1">
        <v>1</v>
      </c>
      <c r="L45" s="1">
        <v>1</v>
      </c>
      <c r="M45" s="1">
        <v>1</v>
      </c>
      <c r="N45" s="62">
        <v>1</v>
      </c>
      <c r="O45" s="7">
        <v>1</v>
      </c>
      <c r="P45" s="1">
        <v>1</v>
      </c>
      <c r="Q45" s="1">
        <v>0</v>
      </c>
      <c r="R45" s="1">
        <v>1</v>
      </c>
      <c r="S45" s="62">
        <v>1</v>
      </c>
      <c r="T45" s="7">
        <v>1</v>
      </c>
      <c r="U45" s="1">
        <v>1</v>
      </c>
      <c r="V45" s="1">
        <v>1</v>
      </c>
      <c r="W45" s="62">
        <v>1</v>
      </c>
      <c r="X45" s="7">
        <v>0</v>
      </c>
      <c r="Y45" s="1">
        <v>0</v>
      </c>
      <c r="Z45" s="1">
        <v>1</v>
      </c>
      <c r="AA45" s="62">
        <v>1</v>
      </c>
      <c r="AB45" s="38">
        <v>1</v>
      </c>
      <c r="AF45" s="30"/>
      <c r="AG45" s="22" t="s">
        <v>55</v>
      </c>
      <c r="AH45" s="39" t="s">
        <v>56</v>
      </c>
      <c r="AI45" s="31"/>
      <c r="AJ45">
        <f>COUNTIF(TableA[#This Row], 1)</f>
        <v>2</v>
      </c>
      <c r="AK45">
        <f>COUNTIF(TableB[#This Row], 1)</f>
        <v>5</v>
      </c>
      <c r="AL45">
        <f>COUNTIF(TableD[#This Row], 1)</f>
        <v>4</v>
      </c>
      <c r="AM45">
        <f>COUNTIF(TableE[#This Row], 1)</f>
        <v>4</v>
      </c>
      <c r="AN45">
        <f>COUNTIF(TableF[#This Row], 1)</f>
        <v>2</v>
      </c>
      <c r="AO45">
        <f>COUNTIF(TableG[#This Row], 1)</f>
        <v>1</v>
      </c>
      <c r="AR45" s="30"/>
      <c r="AS45" s="22" t="s">
        <v>55</v>
      </c>
      <c r="AT45" s="39" t="s">
        <v>56</v>
      </c>
      <c r="AU45" s="31"/>
      <c r="AV45" s="80">
        <f t="shared" si="1"/>
        <v>0.5</v>
      </c>
      <c r="AW45" s="7"/>
      <c r="AX45" s="7"/>
      <c r="AY45" s="7"/>
      <c r="AZ45" s="7"/>
      <c r="BA45" s="1">
        <f t="shared" si="3"/>
        <v>1</v>
      </c>
      <c r="BB45" s="1"/>
      <c r="BC45" s="1"/>
      <c r="BD45" s="1"/>
      <c r="BE45" s="1">
        <f t="shared" si="5"/>
        <v>0.8</v>
      </c>
      <c r="BF45" s="1"/>
      <c r="BG45" s="1"/>
      <c r="BH45" s="1"/>
      <c r="BI45" s="1">
        <f t="shared" si="7"/>
        <v>1</v>
      </c>
      <c r="BJ45" s="1"/>
      <c r="BK45" s="1"/>
      <c r="BL45" s="1"/>
      <c r="BM45" s="1">
        <f t="shared" si="9"/>
        <v>0.5</v>
      </c>
      <c r="BN45" s="62"/>
      <c r="BO45" s="62"/>
      <c r="BP45" s="62"/>
      <c r="BQ45" s="81">
        <f t="shared" si="11"/>
        <v>1</v>
      </c>
      <c r="BX45" s="88"/>
    </row>
    <row r="46" spans="2:90" ht="15" customHeight="1" x14ac:dyDescent="0.25">
      <c r="B46" s="30"/>
      <c r="C46" s="22" t="s">
        <v>57</v>
      </c>
      <c r="D46" s="39" t="s">
        <v>58</v>
      </c>
      <c r="E46" s="31"/>
      <c r="F46" s="20">
        <v>1</v>
      </c>
      <c r="G46" s="1">
        <v>1</v>
      </c>
      <c r="H46" s="1">
        <v>1</v>
      </c>
      <c r="I46" s="62">
        <v>0</v>
      </c>
      <c r="J46" s="7">
        <v>1</v>
      </c>
      <c r="K46" s="1">
        <v>1</v>
      </c>
      <c r="L46" s="1">
        <v>1</v>
      </c>
      <c r="M46" s="1">
        <v>1</v>
      </c>
      <c r="N46" s="62">
        <v>1</v>
      </c>
      <c r="O46" s="7">
        <v>1</v>
      </c>
      <c r="P46" s="1">
        <v>1</v>
      </c>
      <c r="Q46" s="1">
        <v>1</v>
      </c>
      <c r="R46" s="1">
        <v>1</v>
      </c>
      <c r="S46" s="62">
        <v>1</v>
      </c>
      <c r="T46" s="7">
        <v>1</v>
      </c>
      <c r="U46" s="1">
        <v>1</v>
      </c>
      <c r="V46" s="1">
        <v>1</v>
      </c>
      <c r="W46" s="62">
        <v>1</v>
      </c>
      <c r="X46" s="7">
        <v>1</v>
      </c>
      <c r="Y46" s="1">
        <v>1</v>
      </c>
      <c r="Z46" s="1">
        <v>1</v>
      </c>
      <c r="AA46" s="62">
        <v>1</v>
      </c>
      <c r="AB46" s="38">
        <v>1</v>
      </c>
      <c r="AF46" s="30"/>
      <c r="AG46" s="22" t="s">
        <v>57</v>
      </c>
      <c r="AH46" s="39" t="s">
        <v>58</v>
      </c>
      <c r="AI46" s="31"/>
      <c r="AJ46">
        <f>COUNTIF(TableA[#This Row], 1)</f>
        <v>3</v>
      </c>
      <c r="AK46">
        <f>COUNTIF(TableB[#This Row], 1)</f>
        <v>5</v>
      </c>
      <c r="AL46">
        <f>COUNTIF(TableD[#This Row], 1)</f>
        <v>5</v>
      </c>
      <c r="AM46">
        <f>COUNTIF(TableE[#This Row], 1)</f>
        <v>4</v>
      </c>
      <c r="AN46">
        <f>COUNTIF(TableF[#This Row], 1)</f>
        <v>4</v>
      </c>
      <c r="AO46">
        <f>COUNTIF(TableG[#This Row], 1)</f>
        <v>1</v>
      </c>
      <c r="AR46" s="30"/>
      <c r="AS46" s="22" t="s">
        <v>57</v>
      </c>
      <c r="AT46" s="39" t="s">
        <v>58</v>
      </c>
      <c r="AU46" s="31"/>
      <c r="AV46" s="80">
        <f t="shared" si="1"/>
        <v>0.75</v>
      </c>
      <c r="AW46" s="7"/>
      <c r="AX46" s="7"/>
      <c r="AY46" s="7"/>
      <c r="AZ46" s="7"/>
      <c r="BA46" s="1">
        <f t="shared" si="3"/>
        <v>1</v>
      </c>
      <c r="BB46" s="1"/>
      <c r="BC46" s="1"/>
      <c r="BD46" s="1"/>
      <c r="BE46" s="1">
        <f t="shared" si="5"/>
        <v>1</v>
      </c>
      <c r="BF46" s="1"/>
      <c r="BG46" s="1"/>
      <c r="BH46" s="1"/>
      <c r="BI46" s="1">
        <f t="shared" si="7"/>
        <v>1</v>
      </c>
      <c r="BJ46" s="1"/>
      <c r="BK46" s="1"/>
      <c r="BL46" s="1"/>
      <c r="BM46" s="1">
        <f t="shared" si="9"/>
        <v>1</v>
      </c>
      <c r="BN46" s="62"/>
      <c r="BO46" s="62"/>
      <c r="BP46" s="62"/>
      <c r="BQ46" s="81">
        <f t="shared" si="11"/>
        <v>1</v>
      </c>
      <c r="BX46" s="88"/>
    </row>
    <row r="47" spans="2:90" ht="15" customHeight="1" x14ac:dyDescent="0.25">
      <c r="B47" s="30"/>
      <c r="C47" s="22" t="s">
        <v>59</v>
      </c>
      <c r="D47" s="40" t="s">
        <v>60</v>
      </c>
      <c r="E47" s="68"/>
      <c r="F47" s="20">
        <v>1</v>
      </c>
      <c r="G47" s="1">
        <v>1</v>
      </c>
      <c r="H47" s="1">
        <v>0</v>
      </c>
      <c r="I47" s="62">
        <v>1</v>
      </c>
      <c r="J47" s="7">
        <v>1</v>
      </c>
      <c r="K47" s="1">
        <v>1</v>
      </c>
      <c r="L47" s="1">
        <v>1</v>
      </c>
      <c r="M47" s="1">
        <v>0</v>
      </c>
      <c r="N47" s="62">
        <v>1</v>
      </c>
      <c r="O47" s="7">
        <v>1</v>
      </c>
      <c r="P47" s="1">
        <v>1</v>
      </c>
      <c r="Q47" s="1">
        <v>1</v>
      </c>
      <c r="R47" s="1">
        <v>1</v>
      </c>
      <c r="S47" s="62">
        <v>1</v>
      </c>
      <c r="T47" s="7">
        <v>0</v>
      </c>
      <c r="U47" s="1">
        <v>1</v>
      </c>
      <c r="V47" s="1">
        <v>0</v>
      </c>
      <c r="W47" s="62">
        <v>1</v>
      </c>
      <c r="X47" s="7">
        <v>1</v>
      </c>
      <c r="Y47" s="1">
        <v>1</v>
      </c>
      <c r="Z47" s="1">
        <v>1</v>
      </c>
      <c r="AA47" s="62">
        <v>1</v>
      </c>
      <c r="AB47" s="38">
        <v>1</v>
      </c>
      <c r="AF47" s="30"/>
      <c r="AG47" s="22" t="s">
        <v>59</v>
      </c>
      <c r="AH47" s="40" t="s">
        <v>60</v>
      </c>
      <c r="AI47" s="68"/>
      <c r="AJ47">
        <f>COUNTIF(TableA[#This Row], 1)</f>
        <v>3</v>
      </c>
      <c r="AK47">
        <f>COUNTIF(TableB[#This Row], 1)</f>
        <v>4</v>
      </c>
      <c r="AL47">
        <f>COUNTIF(TableD[#This Row], 1)</f>
        <v>5</v>
      </c>
      <c r="AM47">
        <f>COUNTIF(TableE[#This Row], 1)</f>
        <v>2</v>
      </c>
      <c r="AN47">
        <f>COUNTIF(TableF[#This Row], 1)</f>
        <v>4</v>
      </c>
      <c r="AO47">
        <f>COUNTIF(TableG[#This Row], 1)</f>
        <v>1</v>
      </c>
      <c r="AR47" s="30"/>
      <c r="AS47" s="22" t="s">
        <v>59</v>
      </c>
      <c r="AT47" s="40" t="s">
        <v>60</v>
      </c>
      <c r="AU47" s="68"/>
      <c r="AV47" s="80">
        <f t="shared" si="1"/>
        <v>0.75</v>
      </c>
      <c r="AW47" s="7"/>
      <c r="AX47" s="7"/>
      <c r="AY47" s="7"/>
      <c r="AZ47" s="7"/>
      <c r="BA47" s="1">
        <f t="shared" si="3"/>
        <v>0.8</v>
      </c>
      <c r="BB47" s="1"/>
      <c r="BC47" s="1"/>
      <c r="BD47" s="1"/>
      <c r="BE47" s="1">
        <f t="shared" si="5"/>
        <v>1</v>
      </c>
      <c r="BF47" s="1"/>
      <c r="BG47" s="1"/>
      <c r="BH47" s="1"/>
      <c r="BI47" s="1">
        <f t="shared" si="7"/>
        <v>0.5</v>
      </c>
      <c r="BJ47" s="1"/>
      <c r="BK47" s="1"/>
      <c r="BL47" s="1"/>
      <c r="BM47" s="1">
        <f t="shared" si="9"/>
        <v>1</v>
      </c>
      <c r="BN47" s="62"/>
      <c r="BO47" s="62"/>
      <c r="BP47" s="62"/>
      <c r="BQ47" s="81">
        <f t="shared" si="11"/>
        <v>1</v>
      </c>
      <c r="BX47" s="88"/>
      <c r="CL47" s="98"/>
    </row>
    <row r="48" spans="2:90" ht="15" customHeight="1" x14ac:dyDescent="0.25">
      <c r="B48" s="30"/>
      <c r="C48" s="22" t="s">
        <v>61</v>
      </c>
      <c r="D48" s="40" t="s">
        <v>62</v>
      </c>
      <c r="E48" s="68"/>
      <c r="F48" s="20">
        <v>1</v>
      </c>
      <c r="G48" s="1">
        <v>0</v>
      </c>
      <c r="H48" s="1">
        <v>1</v>
      </c>
      <c r="I48" s="62">
        <v>0</v>
      </c>
      <c r="J48" s="7">
        <v>1</v>
      </c>
      <c r="K48" s="1">
        <v>1</v>
      </c>
      <c r="L48" s="1">
        <v>1</v>
      </c>
      <c r="M48" s="1">
        <v>0</v>
      </c>
      <c r="N48" s="62">
        <v>1</v>
      </c>
      <c r="O48" s="7">
        <v>1</v>
      </c>
      <c r="P48" s="1">
        <v>1</v>
      </c>
      <c r="Q48" s="1">
        <v>0</v>
      </c>
      <c r="R48" s="1">
        <v>1</v>
      </c>
      <c r="S48" s="62">
        <v>0</v>
      </c>
      <c r="T48" s="7">
        <v>1</v>
      </c>
      <c r="U48" s="1">
        <v>1</v>
      </c>
      <c r="V48" s="1">
        <v>0</v>
      </c>
      <c r="W48" s="62">
        <v>0</v>
      </c>
      <c r="X48" s="7">
        <v>1</v>
      </c>
      <c r="Y48" s="1">
        <v>0</v>
      </c>
      <c r="Z48" s="1">
        <v>1</v>
      </c>
      <c r="AA48" s="62">
        <v>1</v>
      </c>
      <c r="AB48" s="38">
        <v>1</v>
      </c>
      <c r="AF48" s="30"/>
      <c r="AG48" s="22" t="s">
        <v>61</v>
      </c>
      <c r="AH48" s="40" t="s">
        <v>62</v>
      </c>
      <c r="AI48" s="68"/>
      <c r="AJ48">
        <f>COUNTIF(TableA[#This Row], 1)</f>
        <v>2</v>
      </c>
      <c r="AK48">
        <f>COUNTIF(TableB[#This Row], 1)</f>
        <v>4</v>
      </c>
      <c r="AL48">
        <f>COUNTIF(TableD[#This Row], 1)</f>
        <v>3</v>
      </c>
      <c r="AM48">
        <f>COUNTIF(TableE[#This Row], 1)</f>
        <v>2</v>
      </c>
      <c r="AN48">
        <f>COUNTIF(TableF[#This Row], 1)</f>
        <v>3</v>
      </c>
      <c r="AO48">
        <f>COUNTIF(TableG[#This Row], 1)</f>
        <v>1</v>
      </c>
      <c r="AR48" s="30"/>
      <c r="AS48" s="22" t="s">
        <v>61</v>
      </c>
      <c r="AT48" s="40" t="s">
        <v>62</v>
      </c>
      <c r="AU48" s="68"/>
      <c r="AV48" s="80">
        <f t="shared" si="1"/>
        <v>0.5</v>
      </c>
      <c r="AW48" s="7"/>
      <c r="AX48" s="7"/>
      <c r="AY48" s="7"/>
      <c r="AZ48" s="7"/>
      <c r="BA48" s="1">
        <f t="shared" si="3"/>
        <v>0.8</v>
      </c>
      <c r="BB48" s="1"/>
      <c r="BC48" s="1"/>
      <c r="BD48" s="1"/>
      <c r="BE48" s="1">
        <f t="shared" si="5"/>
        <v>0.6</v>
      </c>
      <c r="BF48" s="1"/>
      <c r="BG48" s="1"/>
      <c r="BH48" s="1"/>
      <c r="BI48" s="1">
        <f t="shared" si="7"/>
        <v>0.5</v>
      </c>
      <c r="BJ48" s="1"/>
      <c r="BK48" s="1"/>
      <c r="BL48" s="1"/>
      <c r="BM48" s="1">
        <f t="shared" si="9"/>
        <v>0.75</v>
      </c>
      <c r="BN48" s="62"/>
      <c r="BO48" s="62"/>
      <c r="BP48" s="62"/>
      <c r="BQ48" s="81">
        <f t="shared" si="11"/>
        <v>1</v>
      </c>
      <c r="BX48" s="88"/>
    </row>
    <row r="49" spans="2:76" ht="15" customHeight="1" x14ac:dyDescent="0.25">
      <c r="B49" s="30"/>
      <c r="C49" s="22" t="s">
        <v>63</v>
      </c>
      <c r="D49" s="39" t="s">
        <v>64</v>
      </c>
      <c r="E49" s="31"/>
      <c r="F49" s="20">
        <v>0</v>
      </c>
      <c r="G49" s="1">
        <v>1</v>
      </c>
      <c r="H49" s="1">
        <v>1</v>
      </c>
      <c r="I49" s="62">
        <v>1</v>
      </c>
      <c r="J49" s="7">
        <v>0</v>
      </c>
      <c r="K49" s="1">
        <v>1</v>
      </c>
      <c r="L49" s="1">
        <v>1</v>
      </c>
      <c r="M49" s="1">
        <v>0</v>
      </c>
      <c r="N49" s="62">
        <v>1</v>
      </c>
      <c r="O49" s="7">
        <v>1</v>
      </c>
      <c r="P49" s="1">
        <v>1</v>
      </c>
      <c r="Q49" s="1">
        <v>1</v>
      </c>
      <c r="R49" s="1">
        <v>1</v>
      </c>
      <c r="S49" s="62">
        <v>0</v>
      </c>
      <c r="T49" s="7">
        <v>1</v>
      </c>
      <c r="U49" s="1">
        <v>0</v>
      </c>
      <c r="V49" s="1">
        <v>0</v>
      </c>
      <c r="W49" s="62">
        <v>1</v>
      </c>
      <c r="X49" s="7">
        <v>1</v>
      </c>
      <c r="Y49" s="1">
        <v>1</v>
      </c>
      <c r="Z49" s="1">
        <v>1</v>
      </c>
      <c r="AA49" s="62">
        <v>1</v>
      </c>
      <c r="AB49" s="38">
        <v>1</v>
      </c>
      <c r="AF49" s="30"/>
      <c r="AG49" s="22" t="s">
        <v>63</v>
      </c>
      <c r="AH49" s="39" t="s">
        <v>64</v>
      </c>
      <c r="AI49" s="31"/>
      <c r="AJ49">
        <f>COUNTIF(TableA[#This Row], 1)</f>
        <v>3</v>
      </c>
      <c r="AK49">
        <f>COUNTIF(TableB[#This Row], 1)</f>
        <v>3</v>
      </c>
      <c r="AL49">
        <f>COUNTIF(TableD[#This Row], 1)</f>
        <v>4</v>
      </c>
      <c r="AM49">
        <f>COUNTIF(TableE[#This Row], 1)</f>
        <v>2</v>
      </c>
      <c r="AN49">
        <f>COUNTIF(TableF[#This Row], 1)</f>
        <v>4</v>
      </c>
      <c r="AO49">
        <f>COUNTIF(TableG[#This Row], 1)</f>
        <v>1</v>
      </c>
      <c r="AR49" s="30"/>
      <c r="AS49" s="22" t="s">
        <v>63</v>
      </c>
      <c r="AT49" s="39" t="s">
        <v>64</v>
      </c>
      <c r="AU49" s="31"/>
      <c r="AV49" s="80">
        <f t="shared" si="1"/>
        <v>0.75</v>
      </c>
      <c r="AW49" s="7"/>
      <c r="AX49" s="7"/>
      <c r="AY49" s="7"/>
      <c r="AZ49" s="7"/>
      <c r="BA49" s="1">
        <f t="shared" si="3"/>
        <v>0.6</v>
      </c>
      <c r="BB49" s="1"/>
      <c r="BC49" s="1"/>
      <c r="BD49" s="1"/>
      <c r="BE49" s="1">
        <f t="shared" si="5"/>
        <v>0.8</v>
      </c>
      <c r="BF49" s="1"/>
      <c r="BG49" s="1"/>
      <c r="BH49" s="1"/>
      <c r="BI49" s="1">
        <f t="shared" si="7"/>
        <v>0.5</v>
      </c>
      <c r="BJ49" s="1"/>
      <c r="BK49" s="1"/>
      <c r="BL49" s="1"/>
      <c r="BM49" s="1">
        <f t="shared" si="9"/>
        <v>1</v>
      </c>
      <c r="BN49" s="62"/>
      <c r="BO49" s="62"/>
      <c r="BP49" s="62"/>
      <c r="BQ49" s="81">
        <f t="shared" si="11"/>
        <v>1</v>
      </c>
      <c r="BX49" s="88"/>
    </row>
    <row r="50" spans="2:76" ht="15" customHeight="1" x14ac:dyDescent="0.25">
      <c r="B50" s="30"/>
      <c r="C50" s="22" t="s">
        <v>65</v>
      </c>
      <c r="D50" s="40" t="s">
        <v>66</v>
      </c>
      <c r="E50" s="68"/>
      <c r="F50" s="20">
        <v>1</v>
      </c>
      <c r="G50" s="1">
        <v>0</v>
      </c>
      <c r="H50" s="1">
        <v>0</v>
      </c>
      <c r="I50" s="62">
        <v>1</v>
      </c>
      <c r="J50" s="7">
        <v>1</v>
      </c>
      <c r="K50" s="1">
        <v>1</v>
      </c>
      <c r="L50" s="1">
        <v>1</v>
      </c>
      <c r="M50" s="1">
        <v>1</v>
      </c>
      <c r="N50" s="62">
        <v>1</v>
      </c>
      <c r="O50" s="7">
        <v>1</v>
      </c>
      <c r="P50" s="1">
        <v>1</v>
      </c>
      <c r="Q50" s="1">
        <v>0</v>
      </c>
      <c r="R50" s="1">
        <v>0</v>
      </c>
      <c r="S50" s="62">
        <v>1</v>
      </c>
      <c r="T50" s="7">
        <v>1</v>
      </c>
      <c r="U50" s="1">
        <v>1</v>
      </c>
      <c r="V50" s="1">
        <v>1</v>
      </c>
      <c r="W50" s="62">
        <v>1</v>
      </c>
      <c r="X50" s="7">
        <v>1</v>
      </c>
      <c r="Y50" s="1">
        <v>0</v>
      </c>
      <c r="Z50" s="1">
        <v>0</v>
      </c>
      <c r="AA50" s="62">
        <v>1</v>
      </c>
      <c r="AB50" s="38">
        <v>1</v>
      </c>
      <c r="AF50" s="30"/>
      <c r="AG50" s="22" t="s">
        <v>65</v>
      </c>
      <c r="AH50" s="40" t="s">
        <v>66</v>
      </c>
      <c r="AI50" s="68"/>
      <c r="AJ50">
        <f>COUNTIF(TableA[#This Row], 1)</f>
        <v>2</v>
      </c>
      <c r="AK50">
        <f>COUNTIF(TableB[#This Row], 1)</f>
        <v>5</v>
      </c>
      <c r="AL50">
        <f>COUNTIF(TableD[#This Row], 1)</f>
        <v>3</v>
      </c>
      <c r="AM50">
        <f>COUNTIF(TableE[#This Row], 1)</f>
        <v>4</v>
      </c>
      <c r="AN50">
        <f>COUNTIF(TableF[#This Row], 1)</f>
        <v>2</v>
      </c>
      <c r="AO50">
        <f>COUNTIF(TableG[#This Row], 1)</f>
        <v>1</v>
      </c>
      <c r="AR50" s="30"/>
      <c r="AS50" s="22" t="s">
        <v>65</v>
      </c>
      <c r="AT50" s="40" t="s">
        <v>66</v>
      </c>
      <c r="AU50" s="68"/>
      <c r="AV50" s="80">
        <f t="shared" si="1"/>
        <v>0.5</v>
      </c>
      <c r="AW50" s="7"/>
      <c r="AX50" s="7"/>
      <c r="AY50" s="7"/>
      <c r="AZ50" s="7"/>
      <c r="BA50" s="1">
        <f t="shared" si="3"/>
        <v>1</v>
      </c>
      <c r="BB50" s="1"/>
      <c r="BC50" s="1"/>
      <c r="BD50" s="1"/>
      <c r="BE50" s="1">
        <f t="shared" si="5"/>
        <v>0.6</v>
      </c>
      <c r="BF50" s="1"/>
      <c r="BG50" s="1"/>
      <c r="BH50" s="1"/>
      <c r="BI50" s="1">
        <f t="shared" si="7"/>
        <v>1</v>
      </c>
      <c r="BJ50" s="1"/>
      <c r="BK50" s="1"/>
      <c r="BL50" s="1"/>
      <c r="BM50" s="1">
        <f t="shared" si="9"/>
        <v>0.5</v>
      </c>
      <c r="BN50" s="62"/>
      <c r="BO50" s="62"/>
      <c r="BP50" s="62"/>
      <c r="BQ50" s="81">
        <f t="shared" si="11"/>
        <v>1</v>
      </c>
      <c r="BX50" s="88"/>
    </row>
    <row r="51" spans="2:76" ht="15" customHeight="1" x14ac:dyDescent="0.25">
      <c r="B51" s="30"/>
      <c r="C51" s="22" t="s">
        <v>67</v>
      </c>
      <c r="D51" s="39" t="s">
        <v>68</v>
      </c>
      <c r="E51" s="31"/>
      <c r="F51" s="20">
        <v>1</v>
      </c>
      <c r="G51" s="1">
        <v>1</v>
      </c>
      <c r="H51" s="1">
        <v>1</v>
      </c>
      <c r="I51" s="62">
        <v>0</v>
      </c>
      <c r="J51" s="7">
        <v>1</v>
      </c>
      <c r="K51" s="1">
        <v>1</v>
      </c>
      <c r="L51" s="1">
        <v>1</v>
      </c>
      <c r="M51" s="1">
        <v>1</v>
      </c>
      <c r="N51" s="62">
        <v>1</v>
      </c>
      <c r="O51" s="7">
        <v>1</v>
      </c>
      <c r="P51" s="1">
        <v>1</v>
      </c>
      <c r="Q51" s="1">
        <v>1</v>
      </c>
      <c r="R51" s="1">
        <v>1</v>
      </c>
      <c r="S51" s="62">
        <v>1</v>
      </c>
      <c r="T51" s="7">
        <v>1</v>
      </c>
      <c r="U51" s="1">
        <v>1</v>
      </c>
      <c r="V51" s="1">
        <v>1</v>
      </c>
      <c r="W51" s="62">
        <v>1</v>
      </c>
      <c r="X51" s="7">
        <v>1</v>
      </c>
      <c r="Y51" s="1">
        <v>1</v>
      </c>
      <c r="Z51" s="1">
        <v>1</v>
      </c>
      <c r="AA51" s="62">
        <v>1</v>
      </c>
      <c r="AB51" s="38">
        <v>1</v>
      </c>
      <c r="AF51" s="30"/>
      <c r="AG51" s="22" t="s">
        <v>67</v>
      </c>
      <c r="AH51" s="39" t="s">
        <v>68</v>
      </c>
      <c r="AI51" s="31"/>
      <c r="AJ51">
        <f>COUNTIF(TableA[#This Row], 1)</f>
        <v>3</v>
      </c>
      <c r="AK51">
        <f>COUNTIF(TableB[#This Row], 1)</f>
        <v>5</v>
      </c>
      <c r="AL51">
        <f>COUNTIF(TableD[#This Row], 1)</f>
        <v>5</v>
      </c>
      <c r="AM51">
        <f>COUNTIF(TableE[#This Row], 1)</f>
        <v>4</v>
      </c>
      <c r="AN51">
        <f>COUNTIF(TableF[#This Row], 1)</f>
        <v>4</v>
      </c>
      <c r="AO51">
        <f>COUNTIF(TableG[#This Row], 1)</f>
        <v>1</v>
      </c>
      <c r="AR51" s="30"/>
      <c r="AS51" s="22" t="s">
        <v>67</v>
      </c>
      <c r="AT51" s="39" t="s">
        <v>68</v>
      </c>
      <c r="AU51" s="31"/>
      <c r="AV51" s="80">
        <f t="shared" si="1"/>
        <v>0.75</v>
      </c>
      <c r="AW51" s="7"/>
      <c r="AX51" s="7"/>
      <c r="AY51" s="7"/>
      <c r="AZ51" s="7"/>
      <c r="BA51" s="1">
        <f t="shared" si="3"/>
        <v>1</v>
      </c>
      <c r="BB51" s="1"/>
      <c r="BC51" s="1"/>
      <c r="BD51" s="1"/>
      <c r="BE51" s="1">
        <f t="shared" si="5"/>
        <v>1</v>
      </c>
      <c r="BF51" s="1"/>
      <c r="BG51" s="1"/>
      <c r="BH51" s="1"/>
      <c r="BI51" s="1">
        <f t="shared" si="7"/>
        <v>1</v>
      </c>
      <c r="BJ51" s="1"/>
      <c r="BK51" s="1"/>
      <c r="BL51" s="1"/>
      <c r="BM51" s="1">
        <f t="shared" si="9"/>
        <v>1</v>
      </c>
      <c r="BN51" s="62"/>
      <c r="BO51" s="62"/>
      <c r="BP51" s="62"/>
      <c r="BQ51" s="81">
        <f t="shared" si="11"/>
        <v>1</v>
      </c>
      <c r="BX51" s="88"/>
    </row>
    <row r="52" spans="2:76" ht="15" customHeight="1" x14ac:dyDescent="0.25">
      <c r="B52" s="30"/>
      <c r="C52" s="22" t="s">
        <v>69</v>
      </c>
      <c r="D52" s="39" t="s">
        <v>70</v>
      </c>
      <c r="E52" s="31"/>
      <c r="F52" s="20">
        <v>1</v>
      </c>
      <c r="G52" s="1">
        <v>0</v>
      </c>
      <c r="H52" s="1">
        <v>1</v>
      </c>
      <c r="I52" s="62">
        <v>0</v>
      </c>
      <c r="J52" s="7">
        <v>0</v>
      </c>
      <c r="K52" s="1">
        <v>1</v>
      </c>
      <c r="L52" s="1">
        <v>1</v>
      </c>
      <c r="M52" s="1">
        <v>1</v>
      </c>
      <c r="N52" s="62">
        <v>1</v>
      </c>
      <c r="O52" s="7">
        <v>1</v>
      </c>
      <c r="P52" s="1">
        <v>1</v>
      </c>
      <c r="Q52" s="1">
        <v>0</v>
      </c>
      <c r="R52" s="1">
        <v>1</v>
      </c>
      <c r="S52" s="62">
        <v>1</v>
      </c>
      <c r="T52" s="7">
        <v>1</v>
      </c>
      <c r="U52" s="1">
        <v>0</v>
      </c>
      <c r="V52" s="1">
        <v>1</v>
      </c>
      <c r="W52" s="62">
        <v>1</v>
      </c>
      <c r="X52" s="7">
        <v>1</v>
      </c>
      <c r="Y52" s="1">
        <v>0</v>
      </c>
      <c r="Z52" s="1">
        <v>1</v>
      </c>
      <c r="AA52" s="62">
        <v>1</v>
      </c>
      <c r="AB52" s="38">
        <v>1</v>
      </c>
      <c r="AF52" s="30"/>
      <c r="AG52" s="22" t="s">
        <v>69</v>
      </c>
      <c r="AH52" s="39" t="s">
        <v>70</v>
      </c>
      <c r="AI52" s="31"/>
      <c r="AJ52">
        <f>COUNTIF(TableA[#This Row], 1)</f>
        <v>2</v>
      </c>
      <c r="AK52">
        <f>COUNTIF(TableB[#This Row], 1)</f>
        <v>4</v>
      </c>
      <c r="AL52">
        <f>COUNTIF(TableD[#This Row], 1)</f>
        <v>4</v>
      </c>
      <c r="AM52">
        <f>COUNTIF(TableE[#This Row], 1)</f>
        <v>3</v>
      </c>
      <c r="AN52">
        <f>COUNTIF(TableF[#This Row], 1)</f>
        <v>3</v>
      </c>
      <c r="AO52">
        <f>COUNTIF(TableG[#This Row], 1)</f>
        <v>1</v>
      </c>
      <c r="AR52" s="30"/>
      <c r="AS52" s="22" t="s">
        <v>69</v>
      </c>
      <c r="AT52" s="39" t="s">
        <v>70</v>
      </c>
      <c r="AU52" s="31"/>
      <c r="AV52" s="80">
        <f t="shared" si="1"/>
        <v>0.5</v>
      </c>
      <c r="AW52" s="7"/>
      <c r="AX52" s="7"/>
      <c r="AY52" s="7"/>
      <c r="AZ52" s="7"/>
      <c r="BA52" s="1">
        <f t="shared" si="3"/>
        <v>0.8</v>
      </c>
      <c r="BB52" s="1"/>
      <c r="BC52" s="1"/>
      <c r="BD52" s="1"/>
      <c r="BE52" s="1">
        <f t="shared" si="5"/>
        <v>0.8</v>
      </c>
      <c r="BF52" s="1"/>
      <c r="BG52" s="1"/>
      <c r="BH52" s="1"/>
      <c r="BI52" s="1">
        <f t="shared" si="7"/>
        <v>0.75</v>
      </c>
      <c r="BJ52" s="1"/>
      <c r="BK52" s="1"/>
      <c r="BL52" s="1"/>
      <c r="BM52" s="1">
        <f t="shared" si="9"/>
        <v>0.75</v>
      </c>
      <c r="BN52" s="62"/>
      <c r="BO52" s="62"/>
      <c r="BP52" s="62"/>
      <c r="BQ52" s="81">
        <f t="shared" si="11"/>
        <v>1</v>
      </c>
      <c r="BX52" s="88"/>
    </row>
    <row r="53" spans="2:76" ht="15" customHeight="1" x14ac:dyDescent="0.25">
      <c r="B53" s="30"/>
      <c r="C53" s="22" t="s">
        <v>71</v>
      </c>
      <c r="D53" s="40" t="s">
        <v>72</v>
      </c>
      <c r="E53" s="68"/>
      <c r="F53" s="20">
        <v>1</v>
      </c>
      <c r="G53" s="1">
        <v>0</v>
      </c>
      <c r="H53" s="1">
        <v>1</v>
      </c>
      <c r="I53" s="62">
        <v>1</v>
      </c>
      <c r="J53" s="7">
        <v>0</v>
      </c>
      <c r="K53" s="1">
        <v>1</v>
      </c>
      <c r="L53" s="1">
        <v>1</v>
      </c>
      <c r="M53" s="1">
        <v>1</v>
      </c>
      <c r="N53" s="62">
        <v>1</v>
      </c>
      <c r="O53" s="7">
        <v>1</v>
      </c>
      <c r="P53" s="1">
        <v>1</v>
      </c>
      <c r="Q53" s="1">
        <v>0</v>
      </c>
      <c r="R53" s="1">
        <v>1</v>
      </c>
      <c r="S53" s="62">
        <v>1</v>
      </c>
      <c r="T53" s="7">
        <v>1</v>
      </c>
      <c r="U53" s="1">
        <v>1</v>
      </c>
      <c r="V53" s="1">
        <v>1</v>
      </c>
      <c r="W53" s="62">
        <v>1</v>
      </c>
      <c r="X53" s="7">
        <v>1</v>
      </c>
      <c r="Y53" s="1">
        <v>0</v>
      </c>
      <c r="Z53" s="1">
        <v>1</v>
      </c>
      <c r="AA53" s="62">
        <v>1</v>
      </c>
      <c r="AB53" s="38">
        <v>1</v>
      </c>
      <c r="AF53" s="30"/>
      <c r="AG53" s="22" t="s">
        <v>71</v>
      </c>
      <c r="AH53" s="40" t="s">
        <v>72</v>
      </c>
      <c r="AI53" s="68"/>
      <c r="AJ53">
        <f>COUNTIF(TableA[#This Row], 1)</f>
        <v>3</v>
      </c>
      <c r="AK53">
        <f>COUNTIF(TableB[#This Row], 1)</f>
        <v>4</v>
      </c>
      <c r="AL53">
        <f>COUNTIF(TableD[#This Row], 1)</f>
        <v>4</v>
      </c>
      <c r="AM53">
        <f>COUNTIF(TableE[#This Row], 1)</f>
        <v>4</v>
      </c>
      <c r="AN53">
        <f>COUNTIF(TableF[#This Row], 1)</f>
        <v>3</v>
      </c>
      <c r="AO53">
        <f>COUNTIF(TableG[#This Row], 1)</f>
        <v>1</v>
      </c>
      <c r="AR53" s="30"/>
      <c r="AS53" s="22" t="s">
        <v>71</v>
      </c>
      <c r="AT53" s="40" t="s">
        <v>72</v>
      </c>
      <c r="AU53" s="68"/>
      <c r="AV53" s="80">
        <f t="shared" si="1"/>
        <v>0.75</v>
      </c>
      <c r="AW53" s="7"/>
      <c r="AX53" s="7"/>
      <c r="AY53" s="7"/>
      <c r="AZ53" s="7"/>
      <c r="BA53" s="1">
        <f t="shared" si="3"/>
        <v>0.8</v>
      </c>
      <c r="BB53" s="1"/>
      <c r="BC53" s="1"/>
      <c r="BD53" s="1"/>
      <c r="BE53" s="1">
        <f t="shared" si="5"/>
        <v>0.8</v>
      </c>
      <c r="BF53" s="1"/>
      <c r="BG53" s="1"/>
      <c r="BH53" s="1"/>
      <c r="BI53" s="1">
        <f t="shared" si="7"/>
        <v>1</v>
      </c>
      <c r="BJ53" s="1"/>
      <c r="BK53" s="1"/>
      <c r="BL53" s="1"/>
      <c r="BM53" s="1">
        <f t="shared" si="9"/>
        <v>0.75</v>
      </c>
      <c r="BN53" s="62"/>
      <c r="BO53" s="62"/>
      <c r="BP53" s="62"/>
      <c r="BQ53" s="81">
        <f t="shared" si="11"/>
        <v>1</v>
      </c>
      <c r="BX53" s="88"/>
    </row>
    <row r="54" spans="2:76" ht="15" customHeight="1" x14ac:dyDescent="0.25">
      <c r="B54" s="30"/>
      <c r="C54" s="22" t="s">
        <v>73</v>
      </c>
      <c r="D54" s="39" t="s">
        <v>74</v>
      </c>
      <c r="E54" s="31"/>
      <c r="F54" s="20">
        <v>1</v>
      </c>
      <c r="G54" s="1">
        <v>0</v>
      </c>
      <c r="H54" s="1">
        <v>1</v>
      </c>
      <c r="I54" s="62">
        <v>1</v>
      </c>
      <c r="J54" s="7">
        <v>1</v>
      </c>
      <c r="K54" s="1">
        <v>1</v>
      </c>
      <c r="L54" s="1">
        <v>1</v>
      </c>
      <c r="M54" s="1">
        <v>1</v>
      </c>
      <c r="N54" s="62">
        <v>1</v>
      </c>
      <c r="O54" s="7">
        <v>1</v>
      </c>
      <c r="P54" s="1">
        <v>1</v>
      </c>
      <c r="Q54" s="1">
        <v>0</v>
      </c>
      <c r="R54" s="1">
        <v>1</v>
      </c>
      <c r="S54" s="62">
        <v>1</v>
      </c>
      <c r="T54" s="7">
        <v>0</v>
      </c>
      <c r="U54" s="1">
        <v>1</v>
      </c>
      <c r="V54" s="1">
        <v>1</v>
      </c>
      <c r="W54" s="62">
        <v>1</v>
      </c>
      <c r="X54" s="7">
        <v>1</v>
      </c>
      <c r="Y54" s="1">
        <v>0</v>
      </c>
      <c r="Z54" s="1">
        <v>1</v>
      </c>
      <c r="AA54" s="62">
        <v>1</v>
      </c>
      <c r="AB54" s="38">
        <v>1</v>
      </c>
      <c r="AF54" s="30"/>
      <c r="AG54" s="22" t="s">
        <v>73</v>
      </c>
      <c r="AH54" s="39" t="s">
        <v>74</v>
      </c>
      <c r="AI54" s="31"/>
      <c r="AJ54">
        <f>COUNTIF(TableA[#This Row], 1)</f>
        <v>3</v>
      </c>
      <c r="AK54">
        <f>COUNTIF(TableB[#This Row], 1)</f>
        <v>5</v>
      </c>
      <c r="AL54">
        <f>COUNTIF(TableD[#This Row], 1)</f>
        <v>4</v>
      </c>
      <c r="AM54">
        <f>COUNTIF(TableE[#This Row], 1)</f>
        <v>3</v>
      </c>
      <c r="AN54">
        <f>COUNTIF(TableF[#This Row], 1)</f>
        <v>3</v>
      </c>
      <c r="AO54">
        <f>COUNTIF(TableG[#This Row], 1)</f>
        <v>1</v>
      </c>
      <c r="AR54" s="30"/>
      <c r="AS54" s="22" t="s">
        <v>73</v>
      </c>
      <c r="AT54" s="39" t="s">
        <v>74</v>
      </c>
      <c r="AU54" s="31"/>
      <c r="AV54" s="80">
        <f t="shared" si="1"/>
        <v>0.75</v>
      </c>
      <c r="AW54" s="7"/>
      <c r="AX54" s="7"/>
      <c r="AY54" s="7"/>
      <c r="AZ54" s="7"/>
      <c r="BA54" s="1">
        <f t="shared" si="3"/>
        <v>1</v>
      </c>
      <c r="BB54" s="1"/>
      <c r="BC54" s="1"/>
      <c r="BD54" s="1"/>
      <c r="BE54" s="1">
        <f t="shared" si="5"/>
        <v>0.8</v>
      </c>
      <c r="BF54" s="1"/>
      <c r="BG54" s="1"/>
      <c r="BH54" s="1"/>
      <c r="BI54" s="1">
        <f t="shared" si="7"/>
        <v>0.75</v>
      </c>
      <c r="BJ54" s="1"/>
      <c r="BK54" s="1"/>
      <c r="BL54" s="1"/>
      <c r="BM54" s="1">
        <f t="shared" si="9"/>
        <v>0.75</v>
      </c>
      <c r="BN54" s="62"/>
      <c r="BO54" s="62"/>
      <c r="BP54" s="62"/>
      <c r="BQ54" s="81">
        <f t="shared" si="11"/>
        <v>1</v>
      </c>
      <c r="BX54" s="88"/>
    </row>
    <row r="55" spans="2:76" ht="15" customHeight="1" thickBot="1" x14ac:dyDescent="0.3">
      <c r="B55" s="28"/>
      <c r="C55" s="17"/>
      <c r="D55" s="36"/>
      <c r="E55" s="28"/>
      <c r="F55" s="104"/>
      <c r="G55" s="105"/>
      <c r="H55" s="105"/>
      <c r="I55" s="106"/>
      <c r="J55" s="107"/>
      <c r="K55" s="105"/>
      <c r="L55" s="105"/>
      <c r="M55" s="105"/>
      <c r="N55" s="106"/>
      <c r="O55" s="107"/>
      <c r="P55" s="105"/>
      <c r="Q55" s="105"/>
      <c r="R55" s="105"/>
      <c r="S55" s="106"/>
      <c r="T55" s="107"/>
      <c r="U55" s="105"/>
      <c r="V55" s="105"/>
      <c r="W55" s="106"/>
      <c r="X55" s="107"/>
      <c r="Y55" s="105"/>
      <c r="Z55" s="105"/>
      <c r="AA55" s="106"/>
      <c r="AB55" s="108"/>
      <c r="AF55" s="28"/>
      <c r="AG55" s="17"/>
      <c r="AH55" s="36"/>
      <c r="AI55" s="28"/>
      <c r="AR55" s="28"/>
      <c r="AS55" s="17"/>
      <c r="AT55" s="36"/>
      <c r="AU55" s="28"/>
      <c r="AV55" s="80"/>
      <c r="AW55" s="7"/>
      <c r="AX55" s="7"/>
      <c r="AY55" s="7"/>
      <c r="AZ55" s="7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62"/>
      <c r="BO55" s="62"/>
      <c r="BP55" s="62"/>
      <c r="BQ55" s="81"/>
      <c r="BX55" s="88"/>
    </row>
    <row r="56" spans="2:76" ht="15" customHeight="1" thickBot="1" x14ac:dyDescent="0.3">
      <c r="B56" s="51">
        <v>3</v>
      </c>
      <c r="C56" s="54" t="s">
        <v>37</v>
      </c>
      <c r="D56" s="53" t="s">
        <v>75</v>
      </c>
      <c r="E56" s="51"/>
      <c r="F56" s="55"/>
      <c r="G56" s="11"/>
      <c r="H56" s="11"/>
      <c r="I56" s="74"/>
      <c r="J56" s="71"/>
      <c r="K56" s="11"/>
      <c r="L56" s="11"/>
      <c r="M56" s="11"/>
      <c r="N56" s="74"/>
      <c r="O56" s="71"/>
      <c r="P56" s="11"/>
      <c r="Q56" s="11"/>
      <c r="R56" s="11"/>
      <c r="S56" s="74"/>
      <c r="T56" s="71"/>
      <c r="U56" s="11"/>
      <c r="V56" s="11"/>
      <c r="W56" s="74"/>
      <c r="X56" s="71"/>
      <c r="Y56" s="11"/>
      <c r="Z56" s="11"/>
      <c r="AA56" s="74"/>
      <c r="AB56" s="73"/>
      <c r="AF56" s="51">
        <v>3</v>
      </c>
      <c r="AG56" s="54" t="s">
        <v>37</v>
      </c>
      <c r="AH56" s="53" t="s">
        <v>75</v>
      </c>
      <c r="AI56" s="51"/>
      <c r="AR56" s="51">
        <v>3</v>
      </c>
      <c r="AS56" s="54" t="s">
        <v>37</v>
      </c>
      <c r="AT56" s="53" t="s">
        <v>75</v>
      </c>
      <c r="AU56" s="51"/>
      <c r="AV56" s="80"/>
      <c r="AW56" s="7"/>
      <c r="AX56" s="7"/>
      <c r="AY56" s="7"/>
      <c r="AZ56" s="7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62"/>
      <c r="BO56" s="62"/>
      <c r="BP56" s="62"/>
      <c r="BQ56" s="81"/>
      <c r="BX56" s="88"/>
    </row>
    <row r="57" spans="2:76" ht="15" customHeight="1" x14ac:dyDescent="0.25">
      <c r="B57" s="45"/>
      <c r="C57" s="46"/>
      <c r="D57" s="47"/>
      <c r="E57" s="45"/>
      <c r="F57" s="100"/>
      <c r="G57" s="101"/>
      <c r="H57" s="101"/>
      <c r="I57" s="102"/>
      <c r="J57" s="103"/>
      <c r="K57" s="101"/>
      <c r="L57" s="101"/>
      <c r="M57" s="101"/>
      <c r="N57" s="102"/>
      <c r="O57" s="103"/>
      <c r="P57" s="101"/>
      <c r="Q57" s="101"/>
      <c r="R57" s="101"/>
      <c r="S57" s="102"/>
      <c r="T57" s="103"/>
      <c r="U57" s="101"/>
      <c r="V57" s="101"/>
      <c r="W57" s="102"/>
      <c r="X57" s="103"/>
      <c r="Y57" s="101"/>
      <c r="Z57" s="101"/>
      <c r="AA57" s="102"/>
      <c r="AB57" s="109"/>
      <c r="AF57" s="45"/>
      <c r="AG57" s="46"/>
      <c r="AH57" s="47"/>
      <c r="AI57" s="45"/>
      <c r="AR57" s="45"/>
      <c r="AS57" s="46"/>
      <c r="AT57" s="47"/>
      <c r="AU57" s="45"/>
      <c r="AV57" s="80"/>
      <c r="AW57" s="7"/>
      <c r="AX57" s="7"/>
      <c r="AY57" s="7"/>
      <c r="AZ57" s="7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62"/>
      <c r="BO57" s="62"/>
      <c r="BP57" s="62"/>
      <c r="BQ57" s="81"/>
      <c r="BX57" s="88"/>
    </row>
    <row r="58" spans="2:76" ht="15" customHeight="1" x14ac:dyDescent="0.25">
      <c r="B58" s="31"/>
      <c r="C58" s="22" t="s">
        <v>76</v>
      </c>
      <c r="D58" s="39" t="s">
        <v>77</v>
      </c>
      <c r="E58" s="31"/>
      <c r="F58" s="20">
        <v>1</v>
      </c>
      <c r="G58" s="1">
        <v>1</v>
      </c>
      <c r="H58" s="1">
        <v>1</v>
      </c>
      <c r="I58" s="62">
        <v>1</v>
      </c>
      <c r="J58" s="7">
        <v>1</v>
      </c>
      <c r="K58" s="1">
        <v>1</v>
      </c>
      <c r="L58" s="1">
        <v>1</v>
      </c>
      <c r="M58" s="1">
        <v>1</v>
      </c>
      <c r="N58" s="62">
        <v>1</v>
      </c>
      <c r="O58" s="7">
        <v>1</v>
      </c>
      <c r="P58" s="1">
        <v>1</v>
      </c>
      <c r="Q58" s="1">
        <v>1</v>
      </c>
      <c r="R58" s="1">
        <v>1</v>
      </c>
      <c r="S58" s="62">
        <v>1</v>
      </c>
      <c r="T58" s="7">
        <v>1</v>
      </c>
      <c r="U58" s="1">
        <v>1</v>
      </c>
      <c r="V58" s="1">
        <v>1</v>
      </c>
      <c r="W58" s="62">
        <v>1</v>
      </c>
      <c r="X58" s="7">
        <v>1</v>
      </c>
      <c r="Y58" s="1">
        <v>1</v>
      </c>
      <c r="Z58" s="1">
        <v>1</v>
      </c>
      <c r="AA58" s="62">
        <v>1</v>
      </c>
      <c r="AB58" s="38">
        <v>1</v>
      </c>
      <c r="AF58" s="31"/>
      <c r="AG58" s="22" t="s">
        <v>76</v>
      </c>
      <c r="AH58" s="39" t="s">
        <v>77</v>
      </c>
      <c r="AI58" s="31"/>
      <c r="AJ58">
        <f>COUNTIF(TableA[#This Row], 1)</f>
        <v>4</v>
      </c>
      <c r="AK58">
        <f>COUNTIF(TableB[#This Row], 1)</f>
        <v>5</v>
      </c>
      <c r="AL58">
        <f>COUNTIF(TableD[#This Row], 1)</f>
        <v>5</v>
      </c>
      <c r="AM58">
        <f>COUNTIF(TableE[#This Row], 1)</f>
        <v>4</v>
      </c>
      <c r="AN58">
        <f>COUNTIF(TableF[#This Row], 1)</f>
        <v>4</v>
      </c>
      <c r="AO58">
        <f>COUNTIF(TableG[#This Row], 1)</f>
        <v>1</v>
      </c>
      <c r="AR58" s="31"/>
      <c r="AS58" s="22" t="s">
        <v>76</v>
      </c>
      <c r="AT58" s="39" t="s">
        <v>77</v>
      </c>
      <c r="AU58" s="31"/>
      <c r="AV58" s="80">
        <f t="shared" si="1"/>
        <v>1</v>
      </c>
      <c r="AW58" s="77" t="s">
        <v>243</v>
      </c>
      <c r="AX58" s="92">
        <f>COUNTIF(AV58:AV63, "&gt;=0.75")</f>
        <v>5</v>
      </c>
      <c r="AY58" s="88">
        <f>AX58/$AX$62</f>
        <v>0.83333333333333337</v>
      </c>
      <c r="AZ58" s="7"/>
      <c r="BA58" s="1">
        <f t="shared" si="3"/>
        <v>1</v>
      </c>
      <c r="BB58" s="77" t="s">
        <v>243</v>
      </c>
      <c r="BC58" s="92">
        <f>COUNTIF(BA58:BA63, "&gt;=0.75")</f>
        <v>6</v>
      </c>
      <c r="BD58" s="88">
        <f>BC58/$BC$62</f>
        <v>1</v>
      </c>
      <c r="BE58" s="1">
        <f t="shared" si="5"/>
        <v>1</v>
      </c>
      <c r="BF58" s="77" t="s">
        <v>243</v>
      </c>
      <c r="BG58" s="92">
        <f>COUNTIF(BE58:BE63, "&gt;=0.75")</f>
        <v>6</v>
      </c>
      <c r="BH58" s="88">
        <f>BG58/$BG$62</f>
        <v>1</v>
      </c>
      <c r="BI58" s="1">
        <f t="shared" si="7"/>
        <v>1</v>
      </c>
      <c r="BJ58" s="77" t="s">
        <v>243</v>
      </c>
      <c r="BK58" s="92">
        <f>COUNTIF(BI58:BI63, "&gt;=0.75")</f>
        <v>6</v>
      </c>
      <c r="BL58" s="88">
        <f>BK58/$BK$62</f>
        <v>1</v>
      </c>
      <c r="BM58" s="1">
        <f t="shared" si="9"/>
        <v>1</v>
      </c>
      <c r="BN58" s="77" t="s">
        <v>243</v>
      </c>
      <c r="BO58" s="92">
        <f>COUNTIF(BM58:BM63, "&gt;=0.75")</f>
        <v>6</v>
      </c>
      <c r="BP58" s="88">
        <f>BO58/$BO$62</f>
        <v>1</v>
      </c>
      <c r="BQ58" s="81">
        <f t="shared" si="11"/>
        <v>1</v>
      </c>
      <c r="BR58" s="77" t="s">
        <v>243</v>
      </c>
      <c r="BS58" s="92">
        <f>COUNTIF(BQ58:BQ63, "&gt;=0.75")</f>
        <v>6</v>
      </c>
      <c r="BT58" s="88">
        <f>BS58/$BS$62</f>
        <v>1</v>
      </c>
      <c r="BV58" s="77" t="s">
        <v>243</v>
      </c>
      <c r="BW58" s="92">
        <f>COUNTIF(AV58:BQ63, "&gt;=0.75")</f>
        <v>56</v>
      </c>
      <c r="BX58" s="88">
        <f>BW58/$BW$62</f>
        <v>0.65116279069767447</v>
      </c>
    </row>
    <row r="59" spans="2:76" ht="15" customHeight="1" x14ac:dyDescent="0.25">
      <c r="B59" s="31"/>
      <c r="C59" s="22" t="s">
        <v>78</v>
      </c>
      <c r="D59" s="39" t="s">
        <v>79</v>
      </c>
      <c r="E59" s="31"/>
      <c r="F59" s="20">
        <v>1</v>
      </c>
      <c r="G59" s="1">
        <v>1</v>
      </c>
      <c r="H59" s="1">
        <v>1</v>
      </c>
      <c r="I59" s="62">
        <v>0</v>
      </c>
      <c r="J59" s="7">
        <v>1</v>
      </c>
      <c r="K59" s="1">
        <v>1</v>
      </c>
      <c r="L59" s="1">
        <v>1</v>
      </c>
      <c r="M59" s="1">
        <v>1</v>
      </c>
      <c r="N59" s="62">
        <v>1</v>
      </c>
      <c r="O59" s="7">
        <v>1</v>
      </c>
      <c r="P59" s="1">
        <v>1</v>
      </c>
      <c r="Q59" s="1">
        <v>1</v>
      </c>
      <c r="R59" s="1">
        <v>1</v>
      </c>
      <c r="S59" s="62">
        <v>1</v>
      </c>
      <c r="T59" s="7">
        <v>1</v>
      </c>
      <c r="U59" s="1">
        <v>1</v>
      </c>
      <c r="V59" s="1">
        <v>1</v>
      </c>
      <c r="W59" s="62">
        <v>1</v>
      </c>
      <c r="X59" s="7">
        <v>1</v>
      </c>
      <c r="Y59" s="1">
        <v>1</v>
      </c>
      <c r="Z59" s="1">
        <v>1</v>
      </c>
      <c r="AA59" s="62">
        <v>1</v>
      </c>
      <c r="AB59" s="38">
        <v>1</v>
      </c>
      <c r="AF59" s="31"/>
      <c r="AG59" s="22" t="s">
        <v>78</v>
      </c>
      <c r="AH59" s="39" t="s">
        <v>79</v>
      </c>
      <c r="AI59" s="31"/>
      <c r="AJ59">
        <f>COUNTIF(TableA[#This Row], 1)</f>
        <v>3</v>
      </c>
      <c r="AK59">
        <f>COUNTIF(TableB[#This Row], 1)</f>
        <v>5</v>
      </c>
      <c r="AL59">
        <f>COUNTIF(TableD[#This Row], 1)</f>
        <v>5</v>
      </c>
      <c r="AM59">
        <f>COUNTIF(TableE[#This Row], 1)</f>
        <v>4</v>
      </c>
      <c r="AN59">
        <f>COUNTIF(TableF[#This Row], 1)</f>
        <v>4</v>
      </c>
      <c r="AO59">
        <f>COUNTIF(TableG[#This Row], 1)</f>
        <v>1</v>
      </c>
      <c r="AR59" s="31"/>
      <c r="AS59" s="22" t="s">
        <v>78</v>
      </c>
      <c r="AT59" s="39" t="s">
        <v>79</v>
      </c>
      <c r="AU59" s="31"/>
      <c r="AV59" s="80">
        <f t="shared" si="1"/>
        <v>0.75</v>
      </c>
      <c r="AW59" s="77" t="s">
        <v>242</v>
      </c>
      <c r="AX59" s="94">
        <f>COUNTIF(AV58:AV63, "&lt;0.75")-COUNTIF(AV58:AV63, "&lt;0.50")</f>
        <v>1</v>
      </c>
      <c r="AY59" s="88">
        <f t="shared" ref="AY59:AY62" si="38">AX59/$AX$62</f>
        <v>0.16666666666666666</v>
      </c>
      <c r="AZ59" s="7"/>
      <c r="BA59" s="1">
        <f t="shared" si="3"/>
        <v>1</v>
      </c>
      <c r="BB59" s="77" t="s">
        <v>242</v>
      </c>
      <c r="BC59" s="94">
        <f>COUNTIF(BA58:BA63, "&lt;0.75")-COUNTIF(BA58:BA63, "&lt;0.50")</f>
        <v>0</v>
      </c>
      <c r="BD59" s="88">
        <f t="shared" ref="BD59:BD62" si="39">BC59/$BC$62</f>
        <v>0</v>
      </c>
      <c r="BE59" s="1">
        <f t="shared" si="5"/>
        <v>1</v>
      </c>
      <c r="BF59" s="77" t="s">
        <v>242</v>
      </c>
      <c r="BG59" s="94">
        <f>COUNTIF(BE58:BE63, "&lt;0.75")-COUNTIF(BE58:BE63, "&lt;0.50")</f>
        <v>0</v>
      </c>
      <c r="BH59" s="88">
        <f t="shared" ref="BH59:BH62" si="40">BG59/$BG$62</f>
        <v>0</v>
      </c>
      <c r="BI59" s="1">
        <f t="shared" si="7"/>
        <v>1</v>
      </c>
      <c r="BJ59" s="77" t="s">
        <v>242</v>
      </c>
      <c r="BK59" s="94">
        <f>COUNTIF(BI58:BI63, "&lt;0.75")-COUNTIF(BI58:BI63, "&lt;0.50")</f>
        <v>0</v>
      </c>
      <c r="BL59" s="88">
        <f t="shared" ref="BL59:BL62" si="41">BK59/$BK$62</f>
        <v>0</v>
      </c>
      <c r="BM59" s="1">
        <f t="shared" si="9"/>
        <v>1</v>
      </c>
      <c r="BN59" s="77" t="s">
        <v>242</v>
      </c>
      <c r="BO59" s="94">
        <f>COUNTIF(BM58:BM63, "&lt;0.75")-COUNTIF(BM58:BM63, "&lt;0.50")</f>
        <v>0</v>
      </c>
      <c r="BP59" s="88">
        <f t="shared" ref="BP59:BP62" si="42">BO59/$BO$62</f>
        <v>0</v>
      </c>
      <c r="BQ59" s="81">
        <f t="shared" si="11"/>
        <v>1</v>
      </c>
      <c r="BR59" s="77" t="s">
        <v>242</v>
      </c>
      <c r="BS59" s="94">
        <f>COUNTIF(BQ58:BQ63, "&lt;0.75")-COUNTIF(BQ58:BQ63, "&lt;0.50")</f>
        <v>0</v>
      </c>
      <c r="BT59" s="88">
        <f t="shared" ref="BT59:BT62" si="43">BS59/$BS$62</f>
        <v>0</v>
      </c>
      <c r="BV59" s="77" t="s">
        <v>242</v>
      </c>
      <c r="BW59" s="94">
        <f>COUNTIF(AV58:BQ63, "&lt;0.75")-COUNTIF(AV58:BQ63, "&lt;0.50")</f>
        <v>1</v>
      </c>
      <c r="BX59" s="88">
        <f t="shared" ref="BX59:BX62" si="44">BW59/$BW$62</f>
        <v>1.1627906976744186E-2</v>
      </c>
    </row>
    <row r="60" spans="2:76" ht="15" customHeight="1" x14ac:dyDescent="0.25">
      <c r="B60" s="31"/>
      <c r="C60" s="22" t="s">
        <v>80</v>
      </c>
      <c r="D60" s="40" t="s">
        <v>81</v>
      </c>
      <c r="E60" s="68"/>
      <c r="F60" s="20">
        <v>0</v>
      </c>
      <c r="G60" s="1">
        <v>1</v>
      </c>
      <c r="H60" s="1">
        <v>1</v>
      </c>
      <c r="I60" s="62">
        <v>0</v>
      </c>
      <c r="J60" s="7">
        <v>0</v>
      </c>
      <c r="K60" s="1">
        <v>1</v>
      </c>
      <c r="L60" s="1">
        <v>1</v>
      </c>
      <c r="M60" s="1">
        <v>1</v>
      </c>
      <c r="N60" s="62">
        <v>1</v>
      </c>
      <c r="O60" s="7">
        <v>1</v>
      </c>
      <c r="P60" s="1">
        <v>1</v>
      </c>
      <c r="Q60" s="1">
        <v>1</v>
      </c>
      <c r="R60" s="1">
        <v>1</v>
      </c>
      <c r="S60" s="62">
        <v>1</v>
      </c>
      <c r="T60" s="7">
        <v>1</v>
      </c>
      <c r="U60" s="1">
        <v>1</v>
      </c>
      <c r="V60" s="1">
        <v>1</v>
      </c>
      <c r="W60" s="62">
        <v>1</v>
      </c>
      <c r="X60" s="7">
        <v>1</v>
      </c>
      <c r="Y60" s="1">
        <v>1</v>
      </c>
      <c r="Z60" s="1">
        <v>1</v>
      </c>
      <c r="AA60" s="62">
        <v>1</v>
      </c>
      <c r="AB60" s="38">
        <v>1</v>
      </c>
      <c r="AF60" s="31"/>
      <c r="AG60" s="22" t="s">
        <v>80</v>
      </c>
      <c r="AH60" s="40" t="s">
        <v>81</v>
      </c>
      <c r="AI60" s="68"/>
      <c r="AJ60">
        <f>COUNTIF(TableA[#This Row], 1)</f>
        <v>2</v>
      </c>
      <c r="AK60">
        <f>COUNTIF(TableB[#This Row], 1)</f>
        <v>4</v>
      </c>
      <c r="AL60">
        <f>COUNTIF(TableD[#This Row], 1)</f>
        <v>5</v>
      </c>
      <c r="AM60">
        <f>COUNTIF(TableE[#This Row], 1)</f>
        <v>4</v>
      </c>
      <c r="AN60">
        <f>COUNTIF(TableF[#This Row], 1)</f>
        <v>4</v>
      </c>
      <c r="AO60">
        <f>COUNTIF(TableG[#This Row], 1)</f>
        <v>1</v>
      </c>
      <c r="AR60" s="31"/>
      <c r="AS60" s="22" t="s">
        <v>80</v>
      </c>
      <c r="AT60" s="40" t="s">
        <v>81</v>
      </c>
      <c r="AU60" s="68"/>
      <c r="AV60" s="80">
        <f t="shared" si="1"/>
        <v>0.5</v>
      </c>
      <c r="AW60" s="77" t="s">
        <v>241</v>
      </c>
      <c r="AX60" s="94">
        <f>COUNTIF(AV58:AV63, "&lt;0.5")-COUNTIF(AV58:AV63, "&lt;0.25")</f>
        <v>0</v>
      </c>
      <c r="AY60" s="88">
        <f t="shared" si="38"/>
        <v>0</v>
      </c>
      <c r="AZ60" s="7"/>
      <c r="BA60" s="1">
        <f t="shared" si="3"/>
        <v>0.8</v>
      </c>
      <c r="BB60" s="77" t="s">
        <v>241</v>
      </c>
      <c r="BC60" s="94">
        <f>COUNTIF(BA58:BA63, "&lt;0.5")-COUNTIF(BA58:BA63, "&lt;0.25")</f>
        <v>0</v>
      </c>
      <c r="BD60" s="88">
        <f t="shared" si="39"/>
        <v>0</v>
      </c>
      <c r="BE60" s="1">
        <f t="shared" si="5"/>
        <v>1</v>
      </c>
      <c r="BF60" s="77" t="s">
        <v>241</v>
      </c>
      <c r="BG60" s="94">
        <f>COUNTIF(BE58:BE63, "&lt;0.5")-COUNTIF(BE58:BE63, "&lt;0.25")</f>
        <v>0</v>
      </c>
      <c r="BH60" s="88">
        <f t="shared" si="40"/>
        <v>0</v>
      </c>
      <c r="BI60" s="1">
        <f t="shared" si="7"/>
        <v>1</v>
      </c>
      <c r="BJ60" s="77" t="s">
        <v>241</v>
      </c>
      <c r="BK60" s="94">
        <f>COUNTIF(BI58:BI63, "&lt;0.5")-COUNTIF(BI58:BI63, "&lt;0.25")</f>
        <v>0</v>
      </c>
      <c r="BL60" s="88">
        <f t="shared" si="41"/>
        <v>0</v>
      </c>
      <c r="BM60" s="1">
        <f t="shared" si="9"/>
        <v>1</v>
      </c>
      <c r="BN60" s="77" t="s">
        <v>241</v>
      </c>
      <c r="BO60" s="94">
        <f>COUNTIF(BM58:BM63, "&lt;0.5")-COUNTIF(BM58:BM63, "&lt;0.25")</f>
        <v>0</v>
      </c>
      <c r="BP60" s="88">
        <f t="shared" si="42"/>
        <v>0</v>
      </c>
      <c r="BQ60" s="81">
        <f t="shared" si="11"/>
        <v>1</v>
      </c>
      <c r="BR60" s="77" t="s">
        <v>241</v>
      </c>
      <c r="BS60" s="94">
        <f>COUNTIF(BQ58:BQ63, "&lt;0.5")-COUNTIF(BQ58:BQ63, "&lt;0.25")</f>
        <v>0</v>
      </c>
      <c r="BT60" s="88">
        <f t="shared" si="43"/>
        <v>0</v>
      </c>
      <c r="BV60" s="77" t="s">
        <v>241</v>
      </c>
      <c r="BW60" s="94">
        <f>COUNTIF(AV58:BQ63, "&lt;0.5")-COUNTIF(AV58:BQ63, "&lt;0.250")</f>
        <v>0</v>
      </c>
      <c r="BX60" s="88">
        <f t="shared" si="44"/>
        <v>0</v>
      </c>
    </row>
    <row r="61" spans="2:76" ht="15" customHeight="1" x14ac:dyDescent="0.25">
      <c r="B61" s="31"/>
      <c r="C61" s="22"/>
      <c r="D61" s="39" t="s">
        <v>82</v>
      </c>
      <c r="E61" s="31"/>
      <c r="F61" s="20">
        <v>0</v>
      </c>
      <c r="G61" s="1">
        <v>1</v>
      </c>
      <c r="H61" s="1">
        <v>1</v>
      </c>
      <c r="I61" s="62">
        <v>1</v>
      </c>
      <c r="J61" s="7">
        <v>1</v>
      </c>
      <c r="K61" s="1">
        <v>1</v>
      </c>
      <c r="L61" s="1">
        <v>1</v>
      </c>
      <c r="M61" s="1">
        <v>1</v>
      </c>
      <c r="N61" s="62">
        <v>1</v>
      </c>
      <c r="O61" s="7">
        <v>1</v>
      </c>
      <c r="P61" s="1">
        <v>1</v>
      </c>
      <c r="Q61" s="1">
        <v>1</v>
      </c>
      <c r="R61" s="1">
        <v>1</v>
      </c>
      <c r="S61" s="62">
        <v>1</v>
      </c>
      <c r="T61" s="7">
        <v>1</v>
      </c>
      <c r="U61" s="1">
        <v>1</v>
      </c>
      <c r="V61" s="1">
        <v>1</v>
      </c>
      <c r="W61" s="62">
        <v>1</v>
      </c>
      <c r="X61" s="7">
        <v>1</v>
      </c>
      <c r="Y61" s="1">
        <v>1</v>
      </c>
      <c r="Z61" s="1">
        <v>1</v>
      </c>
      <c r="AA61" s="62">
        <v>1</v>
      </c>
      <c r="AB61" s="38">
        <v>1</v>
      </c>
      <c r="AF61" s="31"/>
      <c r="AG61" s="22"/>
      <c r="AH61" s="39" t="s">
        <v>82</v>
      </c>
      <c r="AI61" s="31"/>
      <c r="AJ61">
        <f>COUNTIF(TableA[#This Row], 1)</f>
        <v>3</v>
      </c>
      <c r="AK61">
        <f>COUNTIF(TableB[#This Row], 1)</f>
        <v>5</v>
      </c>
      <c r="AL61">
        <f>COUNTIF(TableD[#This Row], 1)</f>
        <v>5</v>
      </c>
      <c r="AM61">
        <f>COUNTIF(TableE[#This Row], 1)</f>
        <v>4</v>
      </c>
      <c r="AN61">
        <f>COUNTIF(TableF[#This Row], 1)</f>
        <v>4</v>
      </c>
      <c r="AO61">
        <f>COUNTIF(TableG[#This Row], 1)</f>
        <v>1</v>
      </c>
      <c r="AR61" s="31"/>
      <c r="AS61" s="22"/>
      <c r="AT61" s="39" t="s">
        <v>82</v>
      </c>
      <c r="AU61" s="31"/>
      <c r="AV61" s="80">
        <f t="shared" si="1"/>
        <v>0.75</v>
      </c>
      <c r="AW61" s="77" t="s">
        <v>240</v>
      </c>
      <c r="AX61" s="94">
        <f>COUNTIF(AV58:AV63, "&lt;0.25")-COUNTIF(AV58:AV63, "&lt;0")</f>
        <v>0</v>
      </c>
      <c r="AY61" s="88">
        <f t="shared" si="38"/>
        <v>0</v>
      </c>
      <c r="AZ61" s="7"/>
      <c r="BA61" s="1">
        <f t="shared" si="3"/>
        <v>1</v>
      </c>
      <c r="BB61" s="77" t="s">
        <v>240</v>
      </c>
      <c r="BC61" s="94">
        <f>COUNTIF(BA58:BA63, "&lt;0.25")-COUNTIF(BA58:BA63, "&lt;0")</f>
        <v>0</v>
      </c>
      <c r="BD61" s="88">
        <f t="shared" si="39"/>
        <v>0</v>
      </c>
      <c r="BE61" s="1">
        <f t="shared" si="5"/>
        <v>1</v>
      </c>
      <c r="BF61" s="77" t="s">
        <v>240</v>
      </c>
      <c r="BG61" s="94">
        <f>COUNTIF(BE58:BE63, "&lt;0.25")-COUNTIF(BE58:BE63, "&lt;0")</f>
        <v>0</v>
      </c>
      <c r="BH61" s="88">
        <f t="shared" si="40"/>
        <v>0</v>
      </c>
      <c r="BI61" s="1">
        <f t="shared" si="7"/>
        <v>1</v>
      </c>
      <c r="BJ61" s="77" t="s">
        <v>240</v>
      </c>
      <c r="BK61" s="94">
        <f>COUNTIF(BI58:BI63, "&lt;0.25")-COUNTIF(BI58:BI63, "&lt;0")</f>
        <v>0</v>
      </c>
      <c r="BL61" s="88">
        <f t="shared" si="41"/>
        <v>0</v>
      </c>
      <c r="BM61" s="1">
        <f t="shared" si="9"/>
        <v>1</v>
      </c>
      <c r="BN61" s="77" t="s">
        <v>240</v>
      </c>
      <c r="BO61" s="94">
        <f>COUNTIF(BM58:BM63, "&lt;0.25")-COUNTIF(BM58:BM63, "&lt;0")</f>
        <v>0</v>
      </c>
      <c r="BP61" s="88">
        <f t="shared" si="42"/>
        <v>0</v>
      </c>
      <c r="BQ61" s="81">
        <f t="shared" si="11"/>
        <v>1</v>
      </c>
      <c r="BR61" s="77" t="s">
        <v>240</v>
      </c>
      <c r="BS61" s="94">
        <f>COUNTIF(BQ58:BQ63, "&lt;0.25")-COUNTIF(BQ58:BQ63, "&lt;0")</f>
        <v>0</v>
      </c>
      <c r="BT61" s="88">
        <f t="shared" si="43"/>
        <v>0</v>
      </c>
      <c r="BV61" s="77" t="s">
        <v>240</v>
      </c>
      <c r="BW61" s="94">
        <f>COUNTIF(AV58:BQ63, "&lt;0.25")-COUNTIF(AV58:BQ63, "&lt;0")</f>
        <v>29</v>
      </c>
      <c r="BX61" s="88">
        <f t="shared" si="44"/>
        <v>0.33720930232558138</v>
      </c>
    </row>
    <row r="62" spans="2:76" ht="15" customHeight="1" x14ac:dyDescent="0.25">
      <c r="B62" s="31"/>
      <c r="C62" s="22" t="s">
        <v>83</v>
      </c>
      <c r="D62" s="39" t="s">
        <v>84</v>
      </c>
      <c r="E62" s="31"/>
      <c r="F62" s="20">
        <v>0</v>
      </c>
      <c r="G62" s="1">
        <v>1</v>
      </c>
      <c r="H62" s="1">
        <v>1</v>
      </c>
      <c r="I62" s="62">
        <v>1</v>
      </c>
      <c r="J62" s="7">
        <v>1</v>
      </c>
      <c r="K62" s="1">
        <v>1</v>
      </c>
      <c r="L62" s="1">
        <v>1</v>
      </c>
      <c r="M62" s="1">
        <v>1</v>
      </c>
      <c r="N62" s="62">
        <v>1</v>
      </c>
      <c r="O62" s="7">
        <v>1</v>
      </c>
      <c r="P62" s="1">
        <v>1</v>
      </c>
      <c r="Q62" s="1">
        <v>1</v>
      </c>
      <c r="R62" s="1">
        <v>1</v>
      </c>
      <c r="S62" s="62">
        <v>1</v>
      </c>
      <c r="T62" s="7">
        <v>1</v>
      </c>
      <c r="U62" s="1">
        <v>1</v>
      </c>
      <c r="V62" s="1">
        <v>1</v>
      </c>
      <c r="W62" s="62">
        <v>1</v>
      </c>
      <c r="X62" s="7">
        <v>1</v>
      </c>
      <c r="Y62" s="1">
        <v>1</v>
      </c>
      <c r="Z62" s="1">
        <v>1</v>
      </c>
      <c r="AA62" s="62">
        <v>1</v>
      </c>
      <c r="AB62" s="38">
        <v>1</v>
      </c>
      <c r="AF62" s="31"/>
      <c r="AG62" s="22" t="s">
        <v>83</v>
      </c>
      <c r="AH62" s="39" t="s">
        <v>84</v>
      </c>
      <c r="AI62" s="31"/>
      <c r="AJ62">
        <f>COUNTIF(TableA[#This Row], 1)</f>
        <v>3</v>
      </c>
      <c r="AK62">
        <f>COUNTIF(TableB[#This Row], 1)</f>
        <v>5</v>
      </c>
      <c r="AL62">
        <f>COUNTIF(TableD[#This Row], 1)</f>
        <v>5</v>
      </c>
      <c r="AM62">
        <f>COUNTIF(TableE[#This Row], 1)</f>
        <v>4</v>
      </c>
      <c r="AN62">
        <f>COUNTIF(TableF[#This Row], 1)</f>
        <v>4</v>
      </c>
      <c r="AO62">
        <f>COUNTIF(TableG[#This Row], 1)</f>
        <v>1</v>
      </c>
      <c r="AR62" s="31"/>
      <c r="AS62" s="22" t="s">
        <v>83</v>
      </c>
      <c r="AT62" s="39" t="s">
        <v>84</v>
      </c>
      <c r="AU62" s="31"/>
      <c r="AV62" s="80">
        <f t="shared" si="1"/>
        <v>0.75</v>
      </c>
      <c r="AW62" s="77" t="s">
        <v>247</v>
      </c>
      <c r="AX62">
        <f>COUNT(AV58:AV63)</f>
        <v>6</v>
      </c>
      <c r="AY62" s="88">
        <f t="shared" si="38"/>
        <v>1</v>
      </c>
      <c r="AZ62" s="7"/>
      <c r="BA62" s="1">
        <f t="shared" si="3"/>
        <v>1</v>
      </c>
      <c r="BB62" s="77" t="s">
        <v>247</v>
      </c>
      <c r="BC62">
        <f>COUNT(BA58:BA63)</f>
        <v>6</v>
      </c>
      <c r="BD62" s="88">
        <f t="shared" si="39"/>
        <v>1</v>
      </c>
      <c r="BE62" s="1">
        <f t="shared" si="5"/>
        <v>1</v>
      </c>
      <c r="BF62" s="77" t="s">
        <v>247</v>
      </c>
      <c r="BG62">
        <f>COUNT(BE58:BE63)</f>
        <v>6</v>
      </c>
      <c r="BH62" s="88">
        <f t="shared" si="40"/>
        <v>1</v>
      </c>
      <c r="BI62" s="1">
        <f t="shared" si="7"/>
        <v>1</v>
      </c>
      <c r="BJ62" s="77" t="s">
        <v>247</v>
      </c>
      <c r="BK62">
        <f>COUNT(BI58:BI63)</f>
        <v>6</v>
      </c>
      <c r="BL62" s="88">
        <f t="shared" si="41"/>
        <v>1</v>
      </c>
      <c r="BM62" s="1">
        <f t="shared" si="9"/>
        <v>1</v>
      </c>
      <c r="BN62" s="77" t="s">
        <v>247</v>
      </c>
      <c r="BO62">
        <f>COUNT(BM58:BM63)</f>
        <v>6</v>
      </c>
      <c r="BP62" s="88">
        <f t="shared" si="42"/>
        <v>1</v>
      </c>
      <c r="BQ62" s="81">
        <f t="shared" si="11"/>
        <v>1</v>
      </c>
      <c r="BR62" s="77" t="s">
        <v>247</v>
      </c>
      <c r="BS62">
        <f>COUNT(BQ58:BQ63)</f>
        <v>6</v>
      </c>
      <c r="BT62" s="88">
        <f t="shared" si="43"/>
        <v>1</v>
      </c>
      <c r="BV62" s="77" t="s">
        <v>247</v>
      </c>
      <c r="BW62">
        <f>COUNT(AV58:BQ63)</f>
        <v>86</v>
      </c>
      <c r="BX62" s="88">
        <f t="shared" si="44"/>
        <v>1</v>
      </c>
    </row>
    <row r="63" spans="2:76" ht="15" customHeight="1" x14ac:dyDescent="0.25">
      <c r="B63" s="31"/>
      <c r="C63" s="22" t="s">
        <v>85</v>
      </c>
      <c r="D63" s="39" t="s">
        <v>86</v>
      </c>
      <c r="E63" s="31"/>
      <c r="F63" s="20">
        <v>1</v>
      </c>
      <c r="G63" s="1">
        <v>1</v>
      </c>
      <c r="H63" s="1">
        <v>1</v>
      </c>
      <c r="I63" s="62">
        <v>1</v>
      </c>
      <c r="J63" s="7">
        <v>1</v>
      </c>
      <c r="K63" s="1">
        <v>1</v>
      </c>
      <c r="L63" s="1">
        <v>1</v>
      </c>
      <c r="M63" s="1">
        <v>1</v>
      </c>
      <c r="N63" s="62">
        <v>1</v>
      </c>
      <c r="O63" s="7">
        <v>1</v>
      </c>
      <c r="P63" s="1">
        <v>1</v>
      </c>
      <c r="Q63" s="1">
        <v>1</v>
      </c>
      <c r="R63" s="1">
        <v>1</v>
      </c>
      <c r="S63" s="62">
        <v>1</v>
      </c>
      <c r="T63" s="7">
        <v>1</v>
      </c>
      <c r="U63" s="1">
        <v>1</v>
      </c>
      <c r="V63" s="1">
        <v>1</v>
      </c>
      <c r="W63" s="62">
        <v>1</v>
      </c>
      <c r="X63" s="7">
        <v>1</v>
      </c>
      <c r="Y63" s="1">
        <v>1</v>
      </c>
      <c r="Z63" s="1">
        <v>1</v>
      </c>
      <c r="AA63" s="62">
        <v>1</v>
      </c>
      <c r="AB63" s="38">
        <v>1</v>
      </c>
      <c r="AF63" s="31"/>
      <c r="AG63" s="22" t="s">
        <v>85</v>
      </c>
      <c r="AH63" s="39" t="s">
        <v>86</v>
      </c>
      <c r="AI63" s="31"/>
      <c r="AJ63">
        <f>COUNTIF(TableA[#This Row], 1)</f>
        <v>4</v>
      </c>
      <c r="AK63">
        <f>COUNTIF(TableB[#This Row], 1)</f>
        <v>5</v>
      </c>
      <c r="AL63">
        <f>COUNTIF(TableD[#This Row], 1)</f>
        <v>5</v>
      </c>
      <c r="AM63">
        <f>COUNTIF(TableE[#This Row], 1)</f>
        <v>4</v>
      </c>
      <c r="AN63">
        <f>COUNTIF(TableF[#This Row], 1)</f>
        <v>4</v>
      </c>
      <c r="AO63">
        <f>COUNTIF(TableG[#This Row], 1)</f>
        <v>1</v>
      </c>
      <c r="AR63" s="31"/>
      <c r="AS63" s="22" t="s">
        <v>85</v>
      </c>
      <c r="AT63" s="39" t="s">
        <v>86</v>
      </c>
      <c r="AU63" s="31"/>
      <c r="AV63" s="80">
        <f t="shared" si="1"/>
        <v>1</v>
      </c>
      <c r="AW63" s="7"/>
      <c r="AX63" s="7"/>
      <c r="AY63" s="7"/>
      <c r="AZ63" s="7"/>
      <c r="BA63" s="1">
        <f t="shared" si="3"/>
        <v>1</v>
      </c>
      <c r="BB63" s="1"/>
      <c r="BC63" s="1"/>
      <c r="BD63" s="1"/>
      <c r="BE63" s="1">
        <f t="shared" si="5"/>
        <v>1</v>
      </c>
      <c r="BF63" s="1"/>
      <c r="BG63" s="1"/>
      <c r="BH63" s="1"/>
      <c r="BI63" s="1">
        <f t="shared" si="7"/>
        <v>1</v>
      </c>
      <c r="BJ63" s="1"/>
      <c r="BK63" s="1"/>
      <c r="BL63" s="1"/>
      <c r="BM63" s="1">
        <f t="shared" si="9"/>
        <v>1</v>
      </c>
      <c r="BN63" s="62"/>
      <c r="BO63" s="62"/>
      <c r="BP63" s="62"/>
      <c r="BQ63" s="81">
        <f t="shared" si="11"/>
        <v>1</v>
      </c>
      <c r="BX63" s="88"/>
    </row>
    <row r="64" spans="2:76" ht="15" customHeight="1" thickBot="1" x14ac:dyDescent="0.3">
      <c r="B64" s="42"/>
      <c r="C64" s="23"/>
      <c r="D64" s="43"/>
      <c r="E64" s="42"/>
      <c r="F64" s="44"/>
      <c r="G64" s="4"/>
      <c r="H64" s="4"/>
      <c r="I64" s="63"/>
      <c r="J64" s="8"/>
      <c r="K64" s="4"/>
      <c r="L64" s="4"/>
      <c r="M64" s="4"/>
      <c r="N64" s="63"/>
      <c r="O64" s="8"/>
      <c r="P64" s="4"/>
      <c r="Q64" s="4"/>
      <c r="R64" s="4"/>
      <c r="S64" s="63"/>
      <c r="T64" s="8"/>
      <c r="U64" s="4"/>
      <c r="V64" s="4"/>
      <c r="W64" s="63"/>
      <c r="X64" s="8"/>
      <c r="Y64" s="4"/>
      <c r="Z64" s="4"/>
      <c r="AA64" s="63"/>
      <c r="AB64" s="36"/>
      <c r="AF64" s="42"/>
      <c r="AG64" s="23"/>
      <c r="AH64" s="43"/>
      <c r="AI64" s="42"/>
      <c r="AR64" s="42"/>
      <c r="AS64" s="23"/>
      <c r="AT64" s="43"/>
      <c r="AU64" s="42"/>
      <c r="AV64" s="80"/>
      <c r="AW64" s="7"/>
      <c r="AX64" s="7"/>
      <c r="AY64" s="7"/>
      <c r="AZ64" s="7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62"/>
      <c r="BO64" s="62"/>
      <c r="BP64" s="62"/>
      <c r="BQ64" s="81"/>
      <c r="BX64" s="88"/>
    </row>
    <row r="65" spans="2:76" ht="15" customHeight="1" thickBot="1" x14ac:dyDescent="0.3">
      <c r="B65" s="51">
        <v>4</v>
      </c>
      <c r="C65" s="54" t="s">
        <v>87</v>
      </c>
      <c r="D65" s="53" t="s">
        <v>88</v>
      </c>
      <c r="E65" s="51"/>
      <c r="F65" s="55"/>
      <c r="G65" s="11"/>
      <c r="H65" s="11"/>
      <c r="I65" s="74"/>
      <c r="J65" s="71"/>
      <c r="K65" s="11"/>
      <c r="L65" s="11"/>
      <c r="M65" s="11"/>
      <c r="N65" s="74"/>
      <c r="O65" s="71"/>
      <c r="P65" s="11"/>
      <c r="Q65" s="11"/>
      <c r="R65" s="11"/>
      <c r="S65" s="74"/>
      <c r="T65" s="71"/>
      <c r="U65" s="11"/>
      <c r="V65" s="11"/>
      <c r="W65" s="74"/>
      <c r="X65" s="71"/>
      <c r="Y65" s="11"/>
      <c r="Z65" s="11"/>
      <c r="AA65" s="74"/>
      <c r="AB65" s="73"/>
      <c r="AF65" s="51">
        <v>4</v>
      </c>
      <c r="AG65" s="54" t="s">
        <v>87</v>
      </c>
      <c r="AH65" s="53" t="s">
        <v>88</v>
      </c>
      <c r="AI65" s="51"/>
      <c r="AR65" s="51">
        <v>4</v>
      </c>
      <c r="AS65" s="54" t="s">
        <v>87</v>
      </c>
      <c r="AT65" s="53" t="s">
        <v>88</v>
      </c>
      <c r="AU65" s="51"/>
      <c r="AV65" s="80"/>
      <c r="AW65" s="7"/>
      <c r="AX65" s="7"/>
      <c r="AY65" s="7"/>
      <c r="AZ65" s="7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62"/>
      <c r="BO65" s="62"/>
      <c r="BP65" s="62"/>
      <c r="BQ65" s="81"/>
      <c r="BX65" s="88"/>
    </row>
    <row r="66" spans="2:76" ht="15" customHeight="1" x14ac:dyDescent="0.25">
      <c r="B66" s="45"/>
      <c r="C66" s="46"/>
      <c r="D66" s="47"/>
      <c r="E66" s="45"/>
      <c r="F66" s="48"/>
      <c r="G66" s="49"/>
      <c r="H66" s="49"/>
      <c r="I66" s="75"/>
      <c r="J66" s="72"/>
      <c r="K66" s="49"/>
      <c r="L66" s="49"/>
      <c r="M66" s="49"/>
      <c r="N66" s="75"/>
      <c r="O66" s="72"/>
      <c r="P66" s="49"/>
      <c r="Q66" s="49"/>
      <c r="R66" s="49"/>
      <c r="S66" s="75"/>
      <c r="T66" s="72"/>
      <c r="U66" s="49"/>
      <c r="V66" s="49"/>
      <c r="W66" s="75"/>
      <c r="X66" s="72"/>
      <c r="Y66" s="49"/>
      <c r="Z66" s="49"/>
      <c r="AA66" s="75"/>
      <c r="AB66" s="59"/>
      <c r="AF66" s="45"/>
      <c r="AG66" s="46"/>
      <c r="AH66" s="47"/>
      <c r="AI66" s="45"/>
      <c r="AR66" s="45"/>
      <c r="AS66" s="46"/>
      <c r="AT66" s="47"/>
      <c r="AU66" s="45"/>
      <c r="AV66" s="80"/>
      <c r="AW66" s="77" t="s">
        <v>243</v>
      </c>
      <c r="AX66" s="92">
        <f>COUNTIF(AV67:AV70, "&gt;=0.75")</f>
        <v>2</v>
      </c>
      <c r="AY66" s="88">
        <f>AX66/$AX$70</f>
        <v>0.5</v>
      </c>
      <c r="AZ66" s="7"/>
      <c r="BA66" s="1"/>
      <c r="BB66" s="77" t="s">
        <v>243</v>
      </c>
      <c r="BC66" s="92">
        <f>COUNTIF(BA67:BA70, "&gt;=0.75")</f>
        <v>2</v>
      </c>
      <c r="BD66" s="88">
        <f>BC66/$BC$70</f>
        <v>0.5</v>
      </c>
      <c r="BE66" s="1"/>
      <c r="BF66" s="77" t="s">
        <v>243</v>
      </c>
      <c r="BG66" s="92">
        <f>COUNTIF(BE67:BE70, "&gt;=0.75")</f>
        <v>3</v>
      </c>
      <c r="BH66" s="88">
        <f>BG66/$BG$70</f>
        <v>0.75</v>
      </c>
      <c r="BI66" s="1"/>
      <c r="BJ66" s="77" t="s">
        <v>243</v>
      </c>
      <c r="BK66" s="92">
        <f>COUNTIF(BI67:BI70, "&gt;=0.75")</f>
        <v>4</v>
      </c>
      <c r="BL66" s="88">
        <f>BK66/$BK$70</f>
        <v>1</v>
      </c>
      <c r="BM66" s="1"/>
      <c r="BN66" s="77" t="s">
        <v>243</v>
      </c>
      <c r="BO66" s="92">
        <f>COUNTIF(BM67:BM70, "&gt;=0.75")</f>
        <v>3</v>
      </c>
      <c r="BP66" s="88">
        <f>BO66/$BO$70</f>
        <v>0.75</v>
      </c>
      <c r="BQ66" s="81"/>
      <c r="BR66" s="77" t="s">
        <v>243</v>
      </c>
      <c r="BS66" s="92">
        <f>COUNTIF(BQ67:BQ70, "&gt;=0.75")</f>
        <v>4</v>
      </c>
      <c r="BT66" s="88">
        <f>BS66/$BS$70</f>
        <v>1</v>
      </c>
      <c r="BX66" s="88"/>
    </row>
    <row r="67" spans="2:76" ht="15" customHeight="1" x14ac:dyDescent="0.25">
      <c r="B67" s="31"/>
      <c r="C67" s="22" t="s">
        <v>89</v>
      </c>
      <c r="D67" s="39" t="s">
        <v>90</v>
      </c>
      <c r="E67" s="31"/>
      <c r="F67" s="20">
        <v>1</v>
      </c>
      <c r="G67" s="1">
        <v>1</v>
      </c>
      <c r="H67" s="1">
        <v>1</v>
      </c>
      <c r="I67" s="62">
        <v>1</v>
      </c>
      <c r="J67" s="7">
        <v>1</v>
      </c>
      <c r="K67" s="1">
        <v>0</v>
      </c>
      <c r="L67" s="1">
        <v>1</v>
      </c>
      <c r="M67" s="1">
        <v>1</v>
      </c>
      <c r="N67" s="62">
        <v>1</v>
      </c>
      <c r="O67" s="7">
        <v>1</v>
      </c>
      <c r="P67" s="1">
        <v>1</v>
      </c>
      <c r="Q67" s="1">
        <v>1</v>
      </c>
      <c r="R67" s="1">
        <v>1</v>
      </c>
      <c r="S67" s="62">
        <v>1</v>
      </c>
      <c r="T67" s="7">
        <v>1</v>
      </c>
      <c r="U67" s="1">
        <v>1</v>
      </c>
      <c r="V67" s="1">
        <v>1</v>
      </c>
      <c r="W67" s="62">
        <v>1</v>
      </c>
      <c r="X67" s="7">
        <v>1</v>
      </c>
      <c r="Y67" s="1">
        <v>1</v>
      </c>
      <c r="Z67" s="1">
        <v>1</v>
      </c>
      <c r="AA67" s="62">
        <v>1</v>
      </c>
      <c r="AB67" s="38">
        <v>1</v>
      </c>
      <c r="AF67" s="31"/>
      <c r="AG67" s="22" t="s">
        <v>89</v>
      </c>
      <c r="AH67" s="39" t="s">
        <v>90</v>
      </c>
      <c r="AI67" s="31"/>
      <c r="AJ67">
        <f>COUNTIF(TableA[#This Row], 1)</f>
        <v>4</v>
      </c>
      <c r="AK67">
        <f>COUNTIF(TableB[#This Row], 1)</f>
        <v>4</v>
      </c>
      <c r="AL67">
        <f>COUNTIF(TableD[#This Row], 1)</f>
        <v>5</v>
      </c>
      <c r="AM67">
        <f>COUNTIF(TableE[#This Row], 1)</f>
        <v>4</v>
      </c>
      <c r="AN67">
        <f>COUNTIF(TableF[#This Row], 1)</f>
        <v>4</v>
      </c>
      <c r="AO67">
        <f>COUNTIF(TableG[#This Row], 1)</f>
        <v>1</v>
      </c>
      <c r="AR67" s="31"/>
      <c r="AS67" s="22" t="s">
        <v>89</v>
      </c>
      <c r="AT67" s="39" t="s">
        <v>90</v>
      </c>
      <c r="AU67" s="31"/>
      <c r="AV67" s="80">
        <f t="shared" si="1"/>
        <v>1</v>
      </c>
      <c r="AW67" s="77" t="s">
        <v>242</v>
      </c>
      <c r="AX67" s="94">
        <f>COUNTIF(AV67:AV70, "&lt;0.75")-COUNTIF(AV67:AV70, "&lt;0.50")</f>
        <v>1</v>
      </c>
      <c r="AY67" s="88">
        <f t="shared" ref="AY67:AY70" si="45">AX67/$AX$70</f>
        <v>0.25</v>
      </c>
      <c r="AZ67" s="7"/>
      <c r="BA67" s="1">
        <f t="shared" si="3"/>
        <v>0.8</v>
      </c>
      <c r="BB67" s="77" t="s">
        <v>242</v>
      </c>
      <c r="BC67" s="94">
        <f>COUNTIF(BA67:BA70, "&lt;0.75")-COUNTIF(BA67:BA70, "&lt;0.50")</f>
        <v>2</v>
      </c>
      <c r="BD67" s="88">
        <f t="shared" ref="BD67:BD70" si="46">BC67/$BC$70</f>
        <v>0.5</v>
      </c>
      <c r="BE67" s="1">
        <f t="shared" si="5"/>
        <v>1</v>
      </c>
      <c r="BF67" s="77" t="s">
        <v>242</v>
      </c>
      <c r="BG67" s="94">
        <f>COUNTIF(BE67:BE70, "&lt;0.75")-COUNTIF(BE67:BE70, "&lt;0.50")</f>
        <v>1</v>
      </c>
      <c r="BH67" s="88">
        <f t="shared" ref="BH67:BH70" si="47">BG67/$BG$70</f>
        <v>0.25</v>
      </c>
      <c r="BI67" s="1">
        <f t="shared" si="7"/>
        <v>1</v>
      </c>
      <c r="BJ67" s="77" t="s">
        <v>242</v>
      </c>
      <c r="BK67" s="94">
        <f>COUNTIF(BI67:BI70, "&lt;0.75")-COUNTIF(BI67:BI70, "&lt;0.50")</f>
        <v>0</v>
      </c>
      <c r="BL67" s="88">
        <f t="shared" ref="BL67:BL70" si="48">BK67/$BK$70</f>
        <v>0</v>
      </c>
      <c r="BM67" s="1">
        <f t="shared" si="9"/>
        <v>1</v>
      </c>
      <c r="BN67" s="77" t="s">
        <v>242</v>
      </c>
      <c r="BO67" s="94">
        <f>COUNTIF(BM67:BM70, "&lt;0.75")-COUNTIF(BM67:BM70, "&lt;0.50")</f>
        <v>1</v>
      </c>
      <c r="BP67" s="88">
        <f t="shared" ref="BP67:BP70" si="49">BO67/$BO$70</f>
        <v>0.25</v>
      </c>
      <c r="BQ67" s="81">
        <f t="shared" si="11"/>
        <v>1</v>
      </c>
      <c r="BR67" s="77" t="s">
        <v>242</v>
      </c>
      <c r="BS67" s="94">
        <f>COUNTIF(BQ67:BQ70, "&lt;0.75")-COUNTIF(BQ67:BQ70, "&lt;0.50")</f>
        <v>0</v>
      </c>
      <c r="BT67" s="88">
        <f t="shared" ref="BT67:BT70" si="50">BS67/$BS$70</f>
        <v>0</v>
      </c>
      <c r="BV67" s="77" t="s">
        <v>243</v>
      </c>
      <c r="BW67" s="92">
        <f>COUNTIF(AV67:BQ70, "&gt;=0.75")</f>
        <v>33</v>
      </c>
      <c r="BX67" s="88">
        <f>BW67/$BW$71</f>
        <v>0.515625</v>
      </c>
    </row>
    <row r="68" spans="2:76" ht="15" customHeight="1" x14ac:dyDescent="0.25">
      <c r="B68" s="31"/>
      <c r="C68" s="22" t="s">
        <v>91</v>
      </c>
      <c r="D68" s="39" t="s">
        <v>92</v>
      </c>
      <c r="E68" s="31"/>
      <c r="F68" s="20">
        <v>0</v>
      </c>
      <c r="G68" s="1">
        <v>0</v>
      </c>
      <c r="H68" s="1">
        <v>1</v>
      </c>
      <c r="I68" s="62">
        <v>1</v>
      </c>
      <c r="J68" s="7">
        <v>0</v>
      </c>
      <c r="K68" s="1">
        <v>0</v>
      </c>
      <c r="L68" s="1">
        <v>1</v>
      </c>
      <c r="M68" s="1">
        <v>1</v>
      </c>
      <c r="N68" s="62">
        <v>1</v>
      </c>
      <c r="O68" s="7">
        <v>1</v>
      </c>
      <c r="P68" s="1">
        <v>1</v>
      </c>
      <c r="Q68" s="1">
        <v>0</v>
      </c>
      <c r="R68" s="1">
        <v>1</v>
      </c>
      <c r="S68" s="62">
        <v>1</v>
      </c>
      <c r="T68" s="7">
        <v>1</v>
      </c>
      <c r="U68" s="1">
        <v>1</v>
      </c>
      <c r="V68" s="1">
        <v>1</v>
      </c>
      <c r="W68" s="62">
        <v>1</v>
      </c>
      <c r="X68" s="7">
        <v>1</v>
      </c>
      <c r="Y68" s="1">
        <v>0</v>
      </c>
      <c r="Z68" s="1">
        <v>1</v>
      </c>
      <c r="AA68" s="62">
        <v>1</v>
      </c>
      <c r="AB68" s="38">
        <v>1</v>
      </c>
      <c r="AF68" s="31"/>
      <c r="AG68" s="22" t="s">
        <v>91</v>
      </c>
      <c r="AH68" s="39" t="s">
        <v>92</v>
      </c>
      <c r="AI68" s="31"/>
      <c r="AJ68">
        <f>COUNTIF(TableA[#This Row], 1)</f>
        <v>2</v>
      </c>
      <c r="AK68">
        <f>COUNTIF(TableB[#This Row], 1)</f>
        <v>3</v>
      </c>
      <c r="AL68">
        <f>COUNTIF(TableD[#This Row], 1)</f>
        <v>4</v>
      </c>
      <c r="AM68">
        <f>COUNTIF(TableE[#This Row], 1)</f>
        <v>4</v>
      </c>
      <c r="AN68">
        <f>COUNTIF(TableF[#This Row], 1)</f>
        <v>3</v>
      </c>
      <c r="AO68">
        <f>COUNTIF(TableG[#This Row], 1)</f>
        <v>1</v>
      </c>
      <c r="AR68" s="31"/>
      <c r="AS68" s="22" t="s">
        <v>91</v>
      </c>
      <c r="AT68" s="39" t="s">
        <v>92</v>
      </c>
      <c r="AU68" s="31"/>
      <c r="AV68" s="80">
        <f t="shared" si="1"/>
        <v>0.5</v>
      </c>
      <c r="AW68" s="77" t="s">
        <v>241</v>
      </c>
      <c r="AX68" s="94">
        <f>COUNTIF(AV67:AV70, "&lt;0.5")-COUNTIF(AV67:AV70, "&lt;0.25")</f>
        <v>0</v>
      </c>
      <c r="AY68" s="88">
        <f t="shared" si="45"/>
        <v>0</v>
      </c>
      <c r="AZ68" s="7"/>
      <c r="BA68" s="1">
        <f t="shared" si="3"/>
        <v>0.6</v>
      </c>
      <c r="BB68" s="77" t="s">
        <v>241</v>
      </c>
      <c r="BC68" s="94">
        <f>COUNTIF(BA67:BA70, "&lt;0.5")-COUNTIF(BA67:BA70, "&lt;0.25")</f>
        <v>0</v>
      </c>
      <c r="BD68" s="88">
        <f t="shared" si="46"/>
        <v>0</v>
      </c>
      <c r="BE68" s="1">
        <f t="shared" si="5"/>
        <v>0.8</v>
      </c>
      <c r="BF68" s="77" t="s">
        <v>241</v>
      </c>
      <c r="BG68" s="94">
        <f>COUNTIF(BE67:BE70, "&lt;0.5")-COUNTIF(BE67:BE70, "&lt;0.25")</f>
        <v>0</v>
      </c>
      <c r="BH68" s="88">
        <f t="shared" si="47"/>
        <v>0</v>
      </c>
      <c r="BI68" s="1">
        <f t="shared" si="7"/>
        <v>1</v>
      </c>
      <c r="BJ68" s="77" t="s">
        <v>241</v>
      </c>
      <c r="BK68" s="94">
        <f>COUNTIF(BI67:BI70, "&lt;0.5")-COUNTIF(BI67:BI70, "&lt;0.25")</f>
        <v>0</v>
      </c>
      <c r="BL68" s="88">
        <f t="shared" si="48"/>
        <v>0</v>
      </c>
      <c r="BM68" s="1">
        <f t="shared" si="9"/>
        <v>0.75</v>
      </c>
      <c r="BN68" s="77" t="s">
        <v>241</v>
      </c>
      <c r="BO68" s="94">
        <f>COUNTIF(BM67:BM70, "&lt;0.5")-COUNTIF(BM67:BM70, "&lt;0.25")</f>
        <v>0</v>
      </c>
      <c r="BP68" s="88">
        <f t="shared" si="49"/>
        <v>0</v>
      </c>
      <c r="BQ68" s="81">
        <f t="shared" si="11"/>
        <v>1</v>
      </c>
      <c r="BR68" s="77" t="s">
        <v>241</v>
      </c>
      <c r="BS68" s="94">
        <f>COUNTIF(BQ67:BQ70, "&lt;0.5")-COUNTIF(BQ67:BQ70, "&lt;0.25")</f>
        <v>0</v>
      </c>
      <c r="BT68" s="88">
        <f t="shared" si="50"/>
        <v>0</v>
      </c>
      <c r="BV68" s="77" t="s">
        <v>242</v>
      </c>
      <c r="BW68" s="94">
        <f>COUNTIF(AV67:BQ70, "&lt;0.75")-COUNTIF(AV67:BQ70, "&lt;0.50")</f>
        <v>6</v>
      </c>
      <c r="BX68" s="88">
        <f t="shared" ref="BX68:BX70" si="51">BW68/$BW$71</f>
        <v>9.375E-2</v>
      </c>
    </row>
    <row r="69" spans="2:76" ht="15" customHeight="1" x14ac:dyDescent="0.25">
      <c r="B69" s="31"/>
      <c r="C69" s="22" t="s">
        <v>93</v>
      </c>
      <c r="D69" s="39" t="s">
        <v>94</v>
      </c>
      <c r="E69" s="31"/>
      <c r="F69" s="20">
        <v>0</v>
      </c>
      <c r="G69" s="1">
        <v>0</v>
      </c>
      <c r="H69" s="1">
        <v>0</v>
      </c>
      <c r="I69" s="62">
        <v>0</v>
      </c>
      <c r="J69" s="7">
        <v>0</v>
      </c>
      <c r="K69" s="1">
        <v>0</v>
      </c>
      <c r="L69" s="1">
        <v>1</v>
      </c>
      <c r="M69" s="1">
        <v>1</v>
      </c>
      <c r="N69" s="62">
        <v>1</v>
      </c>
      <c r="O69" s="7">
        <v>1</v>
      </c>
      <c r="P69" s="1">
        <v>1</v>
      </c>
      <c r="Q69" s="1">
        <v>0</v>
      </c>
      <c r="R69" s="1">
        <v>0</v>
      </c>
      <c r="S69" s="62">
        <v>1</v>
      </c>
      <c r="T69" s="7">
        <v>1</v>
      </c>
      <c r="U69" s="1">
        <v>1</v>
      </c>
      <c r="V69" s="1">
        <v>1</v>
      </c>
      <c r="W69" s="62">
        <v>1</v>
      </c>
      <c r="X69" s="7">
        <v>1</v>
      </c>
      <c r="Y69" s="1">
        <v>0</v>
      </c>
      <c r="Z69" s="1">
        <v>0</v>
      </c>
      <c r="AA69" s="62">
        <v>1</v>
      </c>
      <c r="AB69" s="38">
        <v>1</v>
      </c>
      <c r="AF69" s="31"/>
      <c r="AG69" s="22" t="s">
        <v>93</v>
      </c>
      <c r="AH69" s="39" t="s">
        <v>94</v>
      </c>
      <c r="AI69" s="31"/>
      <c r="AJ69">
        <f>COUNTIF(TableA[#This Row], 1)</f>
        <v>0</v>
      </c>
      <c r="AK69">
        <f>COUNTIF(TableB[#This Row], 1)</f>
        <v>3</v>
      </c>
      <c r="AL69">
        <f>COUNTIF(TableD[#This Row], 1)</f>
        <v>3</v>
      </c>
      <c r="AM69">
        <f>COUNTIF(TableE[#This Row], 1)</f>
        <v>4</v>
      </c>
      <c r="AN69">
        <f>COUNTIF(TableF[#This Row], 1)</f>
        <v>2</v>
      </c>
      <c r="AO69">
        <f>COUNTIF(TableG[#This Row], 1)</f>
        <v>1</v>
      </c>
      <c r="AR69" s="31"/>
      <c r="AS69" s="22" t="s">
        <v>93</v>
      </c>
      <c r="AT69" s="39" t="s">
        <v>94</v>
      </c>
      <c r="AU69" s="31"/>
      <c r="AV69" s="80">
        <f t="shared" si="1"/>
        <v>0</v>
      </c>
      <c r="AW69" s="77" t="s">
        <v>240</v>
      </c>
      <c r="AX69" s="94">
        <f>COUNTIF(AV67:AV70, "&lt;0.25")-COUNTIF(AV67:AV70, "&lt;0")</f>
        <v>1</v>
      </c>
      <c r="AY69" s="88">
        <f t="shared" si="45"/>
        <v>0.25</v>
      </c>
      <c r="AZ69" s="7"/>
      <c r="BA69" s="1">
        <f t="shared" si="3"/>
        <v>0.6</v>
      </c>
      <c r="BB69" s="77" t="s">
        <v>240</v>
      </c>
      <c r="BC69" s="94">
        <f>COUNTIF(BA67:BA70, "&lt;0.25")-COUNTIF(BA67:BA70, "&lt;0")</f>
        <v>0</v>
      </c>
      <c r="BD69" s="88">
        <f t="shared" si="46"/>
        <v>0</v>
      </c>
      <c r="BE69" s="1">
        <f t="shared" si="5"/>
        <v>0.6</v>
      </c>
      <c r="BF69" s="77" t="s">
        <v>240</v>
      </c>
      <c r="BG69" s="94">
        <f>COUNTIF(BE67:BE70, "&lt;0.25")-COUNTIF(BE67:BE70, "&lt;0")</f>
        <v>0</v>
      </c>
      <c r="BH69" s="88">
        <f t="shared" si="47"/>
        <v>0</v>
      </c>
      <c r="BI69" s="1">
        <f t="shared" si="7"/>
        <v>1</v>
      </c>
      <c r="BJ69" s="77" t="s">
        <v>240</v>
      </c>
      <c r="BK69" s="94">
        <f>COUNTIF(BI67:BI70, "&lt;0.25")-COUNTIF(BI67:BI70, "&lt;0")</f>
        <v>0</v>
      </c>
      <c r="BL69" s="88">
        <f t="shared" si="48"/>
        <v>0</v>
      </c>
      <c r="BM69" s="1">
        <f t="shared" si="9"/>
        <v>0.5</v>
      </c>
      <c r="BN69" s="77" t="s">
        <v>240</v>
      </c>
      <c r="BO69" s="94">
        <f>COUNTIF(BM67:BM70, "&lt;0.25")-COUNTIF(BM67:BM70, "&lt;0")</f>
        <v>0</v>
      </c>
      <c r="BP69" s="88">
        <f t="shared" si="49"/>
        <v>0</v>
      </c>
      <c r="BQ69" s="81">
        <f t="shared" si="11"/>
        <v>1</v>
      </c>
      <c r="BR69" s="77" t="s">
        <v>240</v>
      </c>
      <c r="BS69" s="94">
        <f>COUNTIF(BQ67:BQ70, "&lt;0.25")-COUNTIF(BQ67:BQ70, "&lt;0")</f>
        <v>0</v>
      </c>
      <c r="BT69" s="88">
        <f t="shared" si="50"/>
        <v>0</v>
      </c>
      <c r="BV69" s="77" t="s">
        <v>241</v>
      </c>
      <c r="BW69" s="94">
        <f>COUNTIF(AV67:BQ70, "&lt;0.5")-COUNTIF(AV67:BQ70, "&lt;0.25")</f>
        <v>4</v>
      </c>
      <c r="BX69" s="88">
        <f t="shared" si="51"/>
        <v>6.25E-2</v>
      </c>
    </row>
    <row r="70" spans="2:76" ht="15" customHeight="1" x14ac:dyDescent="0.25">
      <c r="B70" s="31"/>
      <c r="C70" s="22"/>
      <c r="D70" s="40" t="s">
        <v>227</v>
      </c>
      <c r="E70" s="68"/>
      <c r="F70" s="20">
        <v>0</v>
      </c>
      <c r="G70" s="1">
        <v>1</v>
      </c>
      <c r="H70" s="1">
        <v>1</v>
      </c>
      <c r="I70" s="62">
        <v>1</v>
      </c>
      <c r="J70" s="7">
        <v>1</v>
      </c>
      <c r="K70" s="1">
        <v>0</v>
      </c>
      <c r="L70" s="1">
        <v>1</v>
      </c>
      <c r="M70" s="1">
        <v>1</v>
      </c>
      <c r="N70" s="62">
        <v>1</v>
      </c>
      <c r="O70" s="7">
        <v>1</v>
      </c>
      <c r="P70" s="1">
        <v>1</v>
      </c>
      <c r="Q70" s="1">
        <v>1</v>
      </c>
      <c r="R70" s="1">
        <v>1</v>
      </c>
      <c r="S70" s="62">
        <v>1</v>
      </c>
      <c r="T70" s="7">
        <v>1</v>
      </c>
      <c r="U70" s="1">
        <v>1</v>
      </c>
      <c r="V70" s="1">
        <v>1</v>
      </c>
      <c r="W70" s="62">
        <v>1</v>
      </c>
      <c r="X70" s="7">
        <v>1</v>
      </c>
      <c r="Y70" s="1">
        <v>1</v>
      </c>
      <c r="Z70" s="1">
        <v>1</v>
      </c>
      <c r="AA70" s="62">
        <v>1</v>
      </c>
      <c r="AB70" s="38">
        <v>1</v>
      </c>
      <c r="AF70" s="31"/>
      <c r="AG70" s="22"/>
      <c r="AH70" s="40" t="s">
        <v>227</v>
      </c>
      <c r="AI70" s="68"/>
      <c r="AJ70">
        <f>COUNTIF(TableA[#This Row], 1)</f>
        <v>3</v>
      </c>
      <c r="AK70">
        <f>COUNTIF(TableB[#This Row], 1)</f>
        <v>4</v>
      </c>
      <c r="AL70">
        <f>COUNTIF(TableD[#This Row], 1)</f>
        <v>5</v>
      </c>
      <c r="AM70">
        <f>COUNTIF(TableE[#This Row], 1)</f>
        <v>4</v>
      </c>
      <c r="AN70">
        <f>COUNTIF(TableF[#This Row], 1)</f>
        <v>4</v>
      </c>
      <c r="AO70">
        <f>COUNTIF(TableG[#This Row], 1)</f>
        <v>1</v>
      </c>
      <c r="AR70" s="31"/>
      <c r="AS70" s="22"/>
      <c r="AT70" s="40" t="s">
        <v>227</v>
      </c>
      <c r="AU70" s="68"/>
      <c r="AV70" s="80">
        <f t="shared" si="1"/>
        <v>0.75</v>
      </c>
      <c r="AW70" s="77" t="s">
        <v>247</v>
      </c>
      <c r="AX70">
        <f>COUNT(AV67:AV70)</f>
        <v>4</v>
      </c>
      <c r="AY70" s="88">
        <f t="shared" si="45"/>
        <v>1</v>
      </c>
      <c r="AZ70" s="7"/>
      <c r="BA70" s="1">
        <f t="shared" si="3"/>
        <v>0.8</v>
      </c>
      <c r="BB70" s="77" t="s">
        <v>247</v>
      </c>
      <c r="BC70">
        <f>COUNT(BA67:BA70)</f>
        <v>4</v>
      </c>
      <c r="BD70" s="88">
        <f t="shared" si="46"/>
        <v>1</v>
      </c>
      <c r="BE70" s="1">
        <f t="shared" si="5"/>
        <v>1</v>
      </c>
      <c r="BF70" s="77" t="s">
        <v>247</v>
      </c>
      <c r="BG70">
        <f>COUNT(BE67:BE70)</f>
        <v>4</v>
      </c>
      <c r="BH70" s="88">
        <f t="shared" si="47"/>
        <v>1</v>
      </c>
      <c r="BI70" s="1">
        <f t="shared" si="7"/>
        <v>1</v>
      </c>
      <c r="BJ70" s="77" t="s">
        <v>247</v>
      </c>
      <c r="BK70">
        <f>COUNT(BI67:BI70)</f>
        <v>4</v>
      </c>
      <c r="BL70" s="88">
        <f t="shared" si="48"/>
        <v>1</v>
      </c>
      <c r="BM70" s="1">
        <f t="shared" si="9"/>
        <v>1</v>
      </c>
      <c r="BN70" s="77" t="s">
        <v>247</v>
      </c>
      <c r="BO70">
        <f>COUNT(BM67:BM70)</f>
        <v>4</v>
      </c>
      <c r="BP70" s="88">
        <f t="shared" si="49"/>
        <v>1</v>
      </c>
      <c r="BQ70" s="81">
        <f t="shared" si="11"/>
        <v>1</v>
      </c>
      <c r="BR70" s="77" t="s">
        <v>247</v>
      </c>
      <c r="BS70">
        <f>COUNT(BQ67:BQ70)</f>
        <v>4</v>
      </c>
      <c r="BT70" s="88">
        <f t="shared" si="50"/>
        <v>1</v>
      </c>
      <c r="BV70" s="77" t="s">
        <v>240</v>
      </c>
      <c r="BW70" s="94">
        <f>COUNTIF(AV67:BQ70, "&lt;0.25")-COUNTIF(AV67:BQ70, "&lt;0")</f>
        <v>21</v>
      </c>
      <c r="BX70" s="88">
        <f t="shared" si="51"/>
        <v>0.328125</v>
      </c>
    </row>
    <row r="71" spans="2:76" ht="15" customHeight="1" thickBot="1" x14ac:dyDescent="0.3">
      <c r="B71" s="42"/>
      <c r="C71" s="23"/>
      <c r="D71" s="43"/>
      <c r="E71" s="42"/>
      <c r="F71" s="104"/>
      <c r="G71" s="105"/>
      <c r="H71" s="105"/>
      <c r="I71" s="106"/>
      <c r="J71" s="107"/>
      <c r="K71" s="105"/>
      <c r="L71" s="105"/>
      <c r="M71" s="105"/>
      <c r="N71" s="106"/>
      <c r="O71" s="107"/>
      <c r="P71" s="105"/>
      <c r="Q71" s="105"/>
      <c r="R71" s="105"/>
      <c r="S71" s="106"/>
      <c r="T71" s="107"/>
      <c r="U71" s="105"/>
      <c r="V71" s="105"/>
      <c r="W71" s="106"/>
      <c r="X71" s="107"/>
      <c r="Y71" s="105"/>
      <c r="Z71" s="105"/>
      <c r="AA71" s="106"/>
      <c r="AB71" s="108"/>
      <c r="AF71" s="42"/>
      <c r="AG71" s="23"/>
      <c r="AH71" s="43"/>
      <c r="AI71" s="42"/>
      <c r="AR71" s="42"/>
      <c r="AS71" s="23"/>
      <c r="AT71" s="43"/>
      <c r="AU71" s="42"/>
      <c r="AV71" s="80"/>
      <c r="AW71" s="7"/>
      <c r="AX71" s="7"/>
      <c r="AY71" s="7"/>
      <c r="AZ71" s="7"/>
      <c r="BA71" s="1"/>
      <c r="BB71" s="1"/>
      <c r="BC71" s="1"/>
      <c r="BD71" s="88"/>
      <c r="BE71" s="1"/>
      <c r="BF71" s="1"/>
      <c r="BG71" s="1"/>
      <c r="BH71" s="1"/>
      <c r="BI71" s="1"/>
      <c r="BJ71" s="1"/>
      <c r="BK71" s="1"/>
      <c r="BL71" s="1"/>
      <c r="BM71" s="1"/>
      <c r="BN71" s="62"/>
      <c r="BO71" s="62"/>
      <c r="BP71" s="62"/>
      <c r="BQ71" s="81"/>
      <c r="BV71" s="77" t="s">
        <v>247</v>
      </c>
      <c r="BW71">
        <f>COUNT(AV67:BQ70)</f>
        <v>64</v>
      </c>
      <c r="BX71" s="88"/>
    </row>
    <row r="72" spans="2:76" ht="15" customHeight="1" thickBot="1" x14ac:dyDescent="0.3">
      <c r="B72" s="51">
        <v>5</v>
      </c>
      <c r="C72" s="54" t="s">
        <v>41</v>
      </c>
      <c r="D72" s="53" t="s">
        <v>95</v>
      </c>
      <c r="E72" s="51"/>
      <c r="F72" s="55"/>
      <c r="G72" s="11"/>
      <c r="H72" s="11"/>
      <c r="I72" s="74"/>
      <c r="J72" s="71"/>
      <c r="K72" s="11"/>
      <c r="L72" s="11"/>
      <c r="M72" s="11"/>
      <c r="N72" s="74"/>
      <c r="O72" s="71"/>
      <c r="P72" s="11"/>
      <c r="Q72" s="11"/>
      <c r="R72" s="11"/>
      <c r="S72" s="74"/>
      <c r="T72" s="71"/>
      <c r="U72" s="11"/>
      <c r="V72" s="11"/>
      <c r="W72" s="74"/>
      <c r="X72" s="71"/>
      <c r="Y72" s="11"/>
      <c r="Z72" s="11"/>
      <c r="AA72" s="74"/>
      <c r="AB72" s="73"/>
      <c r="AF72" s="51">
        <v>5</v>
      </c>
      <c r="AG72" s="54" t="s">
        <v>41</v>
      </c>
      <c r="AH72" s="53" t="s">
        <v>95</v>
      </c>
      <c r="AI72" s="51"/>
      <c r="AR72" s="51">
        <v>5</v>
      </c>
      <c r="AS72" s="54" t="s">
        <v>41</v>
      </c>
      <c r="AT72" s="53" t="s">
        <v>95</v>
      </c>
      <c r="AU72" s="51"/>
      <c r="AV72" s="80"/>
      <c r="AW72" s="7"/>
      <c r="AX72" s="7"/>
      <c r="AY72" s="7"/>
      <c r="AZ72" s="7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62"/>
      <c r="BO72" s="62"/>
      <c r="BP72" s="62"/>
      <c r="BQ72" s="81"/>
      <c r="BX72" s="88"/>
    </row>
    <row r="73" spans="2:76" ht="15" customHeight="1" x14ac:dyDescent="0.25">
      <c r="B73" s="45"/>
      <c r="C73" s="46"/>
      <c r="D73" s="47"/>
      <c r="E73" s="45"/>
      <c r="F73" s="100"/>
      <c r="G73" s="101"/>
      <c r="H73" s="101"/>
      <c r="I73" s="102"/>
      <c r="J73" s="103"/>
      <c r="K73" s="101"/>
      <c r="L73" s="101"/>
      <c r="M73" s="101"/>
      <c r="N73" s="102"/>
      <c r="O73" s="103"/>
      <c r="P73" s="101"/>
      <c r="Q73" s="101"/>
      <c r="R73" s="101"/>
      <c r="S73" s="102"/>
      <c r="T73" s="103"/>
      <c r="U73" s="101"/>
      <c r="V73" s="101"/>
      <c r="W73" s="102"/>
      <c r="X73" s="103"/>
      <c r="Y73" s="101"/>
      <c r="Z73" s="101"/>
      <c r="AA73" s="102"/>
      <c r="AB73" s="109"/>
      <c r="AF73" s="45"/>
      <c r="AG73" s="46"/>
      <c r="AH73" s="47"/>
      <c r="AI73" s="45"/>
      <c r="AR73" s="45"/>
      <c r="AS73" s="46"/>
      <c r="AT73" s="47"/>
      <c r="AU73" s="45"/>
      <c r="AV73" s="80"/>
      <c r="AW73" s="77" t="s">
        <v>243</v>
      </c>
      <c r="AX73" s="92">
        <f>COUNTIF(AV74:AV76, "&gt;=0.75")</f>
        <v>2</v>
      </c>
      <c r="AY73" s="88">
        <f>AX73/$AX$77</f>
        <v>0.66666666666666663</v>
      </c>
      <c r="AZ73" s="7"/>
      <c r="BA73" s="1"/>
      <c r="BB73" s="77" t="s">
        <v>243</v>
      </c>
      <c r="BC73" s="92">
        <f>COUNTIF(BA74:BA76, "&gt;=0.75")</f>
        <v>3</v>
      </c>
      <c r="BD73" s="88">
        <f>BC73/$BC$77</f>
        <v>1</v>
      </c>
      <c r="BE73" s="1"/>
      <c r="BF73" s="77" t="s">
        <v>243</v>
      </c>
      <c r="BG73" s="92">
        <f>COUNTIF(BE74:BE76, "&gt;=0.75")</f>
        <v>3</v>
      </c>
      <c r="BH73" s="88">
        <f>BG73/$BG$77</f>
        <v>1</v>
      </c>
      <c r="BI73" s="1"/>
      <c r="BJ73" s="77" t="s">
        <v>243</v>
      </c>
      <c r="BK73" s="92">
        <f>COUNTIF(BI74:BI76, "&gt;=0.75")</f>
        <v>3</v>
      </c>
      <c r="BL73" s="88">
        <f>BK73/$BK$77</f>
        <v>1</v>
      </c>
      <c r="BM73" s="1"/>
      <c r="BN73" s="77" t="s">
        <v>243</v>
      </c>
      <c r="BO73" s="92">
        <f>COUNTIF(BM74:BM76, "&gt;=0.75")</f>
        <v>3</v>
      </c>
      <c r="BP73" s="88">
        <f>BO73/$BO$77</f>
        <v>1</v>
      </c>
      <c r="BQ73" s="81"/>
      <c r="BR73" s="77" t="s">
        <v>243</v>
      </c>
      <c r="BS73" s="92">
        <f>COUNTIF(BQ74:BQ76, "&gt;=0.75")</f>
        <v>3</v>
      </c>
      <c r="BT73" s="88">
        <f>BS73/$BS$77</f>
        <v>1</v>
      </c>
      <c r="BX73" s="88"/>
    </row>
    <row r="74" spans="2:76" ht="15" customHeight="1" x14ac:dyDescent="0.25">
      <c r="B74" s="31"/>
      <c r="C74" s="22" t="s">
        <v>96</v>
      </c>
      <c r="D74" s="39" t="s">
        <v>97</v>
      </c>
      <c r="E74" s="31"/>
      <c r="F74" s="20">
        <v>1</v>
      </c>
      <c r="G74" s="1">
        <v>1</v>
      </c>
      <c r="H74" s="1">
        <v>1</v>
      </c>
      <c r="I74" s="62">
        <v>1</v>
      </c>
      <c r="J74" s="7">
        <v>1</v>
      </c>
      <c r="K74" s="1">
        <v>1</v>
      </c>
      <c r="L74" s="1">
        <v>1</v>
      </c>
      <c r="M74" s="1">
        <v>1</v>
      </c>
      <c r="N74" s="62">
        <v>1</v>
      </c>
      <c r="O74" s="7">
        <v>1</v>
      </c>
      <c r="P74" s="1">
        <v>1</v>
      </c>
      <c r="Q74" s="1">
        <v>1</v>
      </c>
      <c r="R74" s="1">
        <v>1</v>
      </c>
      <c r="S74" s="62">
        <v>1</v>
      </c>
      <c r="T74" s="7">
        <v>1</v>
      </c>
      <c r="U74" s="1">
        <v>1</v>
      </c>
      <c r="V74" s="1">
        <v>1</v>
      </c>
      <c r="W74" s="62">
        <v>1</v>
      </c>
      <c r="X74" s="7">
        <v>1</v>
      </c>
      <c r="Y74" s="1">
        <v>1</v>
      </c>
      <c r="Z74" s="1">
        <v>1</v>
      </c>
      <c r="AA74" s="62">
        <v>1</v>
      </c>
      <c r="AB74" s="38">
        <v>1</v>
      </c>
      <c r="AF74" s="31"/>
      <c r="AG74" s="22" t="s">
        <v>96</v>
      </c>
      <c r="AH74" s="39" t="s">
        <v>97</v>
      </c>
      <c r="AI74" s="31"/>
      <c r="AJ74">
        <f>COUNTIF(TableA[#This Row], 1)</f>
        <v>4</v>
      </c>
      <c r="AK74">
        <f>COUNTIF(TableB[#This Row], 1)</f>
        <v>5</v>
      </c>
      <c r="AL74">
        <f>COUNTIF(TableD[#This Row], 1)</f>
        <v>5</v>
      </c>
      <c r="AM74">
        <f>COUNTIF(TableE[#This Row], 1)</f>
        <v>4</v>
      </c>
      <c r="AN74">
        <f>COUNTIF(TableF[#This Row], 1)</f>
        <v>4</v>
      </c>
      <c r="AO74">
        <f>COUNTIF(TableG[#This Row], 1)</f>
        <v>1</v>
      </c>
      <c r="AR74" s="31"/>
      <c r="AS74" s="22" t="s">
        <v>96</v>
      </c>
      <c r="AT74" s="39" t="s">
        <v>97</v>
      </c>
      <c r="AU74" s="31"/>
      <c r="AV74" s="80">
        <f t="shared" si="1"/>
        <v>1</v>
      </c>
      <c r="AW74" s="77" t="s">
        <v>242</v>
      </c>
      <c r="AX74" s="94">
        <f>COUNTIF(AV74:AV76, "&lt;0.75")-COUNTIF(AV74:AV76, "&lt;0.50")</f>
        <v>1</v>
      </c>
      <c r="AY74" s="88">
        <f t="shared" ref="AY74:AY77" si="52">AX74/$AX$77</f>
        <v>0.33333333333333331</v>
      </c>
      <c r="AZ74" s="7"/>
      <c r="BA74" s="1">
        <f t="shared" si="3"/>
        <v>1</v>
      </c>
      <c r="BB74" s="77" t="s">
        <v>242</v>
      </c>
      <c r="BC74" s="94">
        <f>COUNTIF(BA74:BA76, "&lt;0.75")-COUNTIF(BA74:BA76, "&lt;0.50")</f>
        <v>0</v>
      </c>
      <c r="BD74" s="88">
        <f t="shared" ref="BD74:BD77" si="53">BC74/$BC$77</f>
        <v>0</v>
      </c>
      <c r="BE74" s="1">
        <f t="shared" si="5"/>
        <v>1</v>
      </c>
      <c r="BF74" s="77" t="s">
        <v>242</v>
      </c>
      <c r="BG74" s="94">
        <f>COUNTIF(BE74:BE76, "&lt;0.75")-COUNTIF(BE74:BE76, "&lt;0.50")</f>
        <v>0</v>
      </c>
      <c r="BH74" s="88">
        <f t="shared" ref="BH74:BH77" si="54">BG74/$BG$77</f>
        <v>0</v>
      </c>
      <c r="BI74" s="1">
        <f t="shared" si="7"/>
        <v>1</v>
      </c>
      <c r="BJ74" s="77" t="s">
        <v>242</v>
      </c>
      <c r="BK74" s="94">
        <f>COUNTIF(BI74:BI76, "&lt;0.75")-COUNTIF(BI74:BI76, "&lt;0.50")</f>
        <v>0</v>
      </c>
      <c r="BL74" s="88">
        <f t="shared" ref="BL74:BL77" si="55">BK74/$BK$77</f>
        <v>0</v>
      </c>
      <c r="BM74" s="1">
        <f t="shared" si="9"/>
        <v>1</v>
      </c>
      <c r="BN74" s="77" t="s">
        <v>242</v>
      </c>
      <c r="BO74" s="94">
        <f>COUNTIF(BM74:BM76, "&lt;0.75")-COUNTIF(BM74:BM76, "&lt;0.50")</f>
        <v>0</v>
      </c>
      <c r="BP74" s="88">
        <f t="shared" ref="BP74:BP77" si="56">BO74/$BO$77</f>
        <v>0</v>
      </c>
      <c r="BQ74" s="81">
        <f t="shared" si="11"/>
        <v>1</v>
      </c>
      <c r="BR74" s="77" t="s">
        <v>242</v>
      </c>
      <c r="BS74" s="94">
        <f>COUNTIF(BQ74:BQ76, "&lt;0.75")-COUNTIF(BQ74:BQ76, "&lt;0.50")</f>
        <v>0</v>
      </c>
      <c r="BT74" s="88">
        <f t="shared" ref="BT74:BT77" si="57">BS74/$BS$77</f>
        <v>0</v>
      </c>
      <c r="BV74" s="77" t="s">
        <v>243</v>
      </c>
      <c r="BW74" s="92">
        <f>COUNTIF(AV74:BQ76, "&gt;=0.75")</f>
        <v>18</v>
      </c>
      <c r="BX74" s="88">
        <f>BW74/$BW$78</f>
        <v>0.375</v>
      </c>
    </row>
    <row r="75" spans="2:76" ht="15" customHeight="1" x14ac:dyDescent="0.25">
      <c r="B75" s="31"/>
      <c r="C75" s="22" t="s">
        <v>98</v>
      </c>
      <c r="D75" s="39" t="s">
        <v>99</v>
      </c>
      <c r="E75" s="31"/>
      <c r="F75" s="20">
        <v>1</v>
      </c>
      <c r="G75" s="1">
        <v>1</v>
      </c>
      <c r="H75" s="1">
        <v>1</v>
      </c>
      <c r="I75" s="62">
        <v>0</v>
      </c>
      <c r="J75" s="7">
        <v>1</v>
      </c>
      <c r="K75" s="1">
        <v>1</v>
      </c>
      <c r="L75" s="1">
        <v>1</v>
      </c>
      <c r="M75" s="1">
        <v>1</v>
      </c>
      <c r="N75" s="62">
        <v>1</v>
      </c>
      <c r="O75" s="7">
        <v>1</v>
      </c>
      <c r="P75" s="1">
        <v>1</v>
      </c>
      <c r="Q75" s="1">
        <v>1</v>
      </c>
      <c r="R75" s="1">
        <v>1</v>
      </c>
      <c r="S75" s="62">
        <v>1</v>
      </c>
      <c r="T75" s="7">
        <v>1</v>
      </c>
      <c r="U75" s="1">
        <v>1</v>
      </c>
      <c r="V75" s="1">
        <v>1</v>
      </c>
      <c r="W75" s="62">
        <v>1</v>
      </c>
      <c r="X75" s="7">
        <v>1</v>
      </c>
      <c r="Y75" s="1">
        <v>1</v>
      </c>
      <c r="Z75" s="1">
        <v>1</v>
      </c>
      <c r="AA75" s="62">
        <v>1</v>
      </c>
      <c r="AB75" s="38">
        <v>1</v>
      </c>
      <c r="AF75" s="31"/>
      <c r="AG75" s="22" t="s">
        <v>98</v>
      </c>
      <c r="AH75" s="39" t="s">
        <v>99</v>
      </c>
      <c r="AI75" s="31"/>
      <c r="AJ75">
        <f>COUNTIF(TableA[#This Row], 1)</f>
        <v>3</v>
      </c>
      <c r="AK75">
        <f>COUNTIF(TableB[#This Row], 1)</f>
        <v>5</v>
      </c>
      <c r="AL75">
        <f>COUNTIF(TableD[#This Row], 1)</f>
        <v>5</v>
      </c>
      <c r="AM75">
        <f>COUNTIF(TableE[#This Row], 1)</f>
        <v>4</v>
      </c>
      <c r="AN75">
        <f>COUNTIF(TableF[#This Row], 1)</f>
        <v>4</v>
      </c>
      <c r="AO75">
        <f>COUNTIF(TableG[#This Row], 1)</f>
        <v>1</v>
      </c>
      <c r="AR75" s="31"/>
      <c r="AS75" s="22" t="s">
        <v>98</v>
      </c>
      <c r="AT75" s="39" t="s">
        <v>99</v>
      </c>
      <c r="AU75" s="31"/>
      <c r="AV75" s="80">
        <f t="shared" ref="AV75:AV138" si="58">AJ75/$AJ$6</f>
        <v>0.75</v>
      </c>
      <c r="AW75" s="77" t="s">
        <v>241</v>
      </c>
      <c r="AX75" s="94">
        <f>COUNTIF(AV74:AV76, "&lt;0.5")-COUNTIF(AV74:AV76, "&lt;0.25")</f>
        <v>0</v>
      </c>
      <c r="AY75" s="88">
        <f t="shared" si="52"/>
        <v>0</v>
      </c>
      <c r="AZ75" s="7"/>
      <c r="BA75" s="1">
        <f t="shared" ref="BA75:BA138" si="59">AK75/$AK$6</f>
        <v>1</v>
      </c>
      <c r="BB75" s="77" t="s">
        <v>241</v>
      </c>
      <c r="BC75" s="94">
        <f>COUNTIF(BA74:BA76, "&lt;0.5")-COUNTIF(BA74:BA76, "&lt;0.25")</f>
        <v>0</v>
      </c>
      <c r="BD75" s="88">
        <f t="shared" si="53"/>
        <v>0</v>
      </c>
      <c r="BE75" s="1">
        <f t="shared" ref="BE75:BE138" si="60">AL75/AL$6</f>
        <v>1</v>
      </c>
      <c r="BF75" s="77" t="s">
        <v>241</v>
      </c>
      <c r="BG75" s="94">
        <f>COUNTIF(BE74:BE76, "&lt;0.5")-COUNTIF(BE74:BE76, "&lt;0.25")</f>
        <v>0</v>
      </c>
      <c r="BH75" s="88">
        <f t="shared" si="54"/>
        <v>0</v>
      </c>
      <c r="BI75" s="1">
        <f t="shared" ref="BI75:BI138" si="61">AM75/AM$6</f>
        <v>1</v>
      </c>
      <c r="BJ75" s="77" t="s">
        <v>241</v>
      </c>
      <c r="BK75" s="94">
        <f>COUNTIF(BI74:BI76, "&lt;0.5")-COUNTIF(BI74:BI76, "&lt;0.25")</f>
        <v>0</v>
      </c>
      <c r="BL75" s="88">
        <f t="shared" si="55"/>
        <v>0</v>
      </c>
      <c r="BM75" s="1">
        <f t="shared" ref="BM75:BM138" si="62">AN75/AN$6</f>
        <v>1</v>
      </c>
      <c r="BN75" s="77" t="s">
        <v>241</v>
      </c>
      <c r="BO75" s="94">
        <f>COUNTIF(BM74:BM76, "&lt;0.5")-COUNTIF(BM74:BM76, "&lt;0.25")</f>
        <v>0</v>
      </c>
      <c r="BP75" s="88">
        <f t="shared" si="56"/>
        <v>0</v>
      </c>
      <c r="BQ75" s="81">
        <f t="shared" ref="BQ75:BQ138" si="63">AO75/AO$6</f>
        <v>1</v>
      </c>
      <c r="BR75" s="77" t="s">
        <v>241</v>
      </c>
      <c r="BS75" s="94">
        <f>COUNTIF(BQ74:BQ76, "&lt;0.5")-COUNTIF(BQ74:BQ76, "&lt;0.25")</f>
        <v>0</v>
      </c>
      <c r="BT75" s="88">
        <f t="shared" si="57"/>
        <v>0</v>
      </c>
      <c r="BV75" s="77" t="s">
        <v>242</v>
      </c>
      <c r="BW75" s="94">
        <f>COUNTIF(AV74:BQ76, "&lt;0.75")-COUNTIF(AV74:BQ76, "&lt;0.50")</f>
        <v>1</v>
      </c>
      <c r="BX75" s="88">
        <f t="shared" ref="BX75:BX77" si="64">BW75/$BW$78</f>
        <v>2.0833333333333332E-2</v>
      </c>
    </row>
    <row r="76" spans="2:76" ht="15" customHeight="1" x14ac:dyDescent="0.25">
      <c r="B76" s="31"/>
      <c r="C76" s="22" t="s">
        <v>100</v>
      </c>
      <c r="D76" s="40" t="s">
        <v>101</v>
      </c>
      <c r="E76" s="68"/>
      <c r="F76" s="20">
        <v>0</v>
      </c>
      <c r="G76" s="1">
        <v>0</v>
      </c>
      <c r="H76" s="1">
        <v>1</v>
      </c>
      <c r="I76" s="62">
        <v>1</v>
      </c>
      <c r="J76" s="7">
        <v>0</v>
      </c>
      <c r="K76" s="1">
        <v>1</v>
      </c>
      <c r="L76" s="1">
        <v>1</v>
      </c>
      <c r="M76" s="1">
        <v>1</v>
      </c>
      <c r="N76" s="62">
        <v>1</v>
      </c>
      <c r="O76" s="7">
        <v>1</v>
      </c>
      <c r="P76" s="1">
        <v>1</v>
      </c>
      <c r="Q76" s="1">
        <v>0</v>
      </c>
      <c r="R76" s="1">
        <v>1</v>
      </c>
      <c r="S76" s="62">
        <v>1</v>
      </c>
      <c r="T76" s="7">
        <v>1</v>
      </c>
      <c r="U76" s="1">
        <v>1</v>
      </c>
      <c r="V76" s="1">
        <v>1</v>
      </c>
      <c r="W76" s="62">
        <v>1</v>
      </c>
      <c r="X76" s="7">
        <v>1</v>
      </c>
      <c r="Y76" s="1">
        <v>0</v>
      </c>
      <c r="Z76" s="1">
        <v>1</v>
      </c>
      <c r="AA76" s="62">
        <v>1</v>
      </c>
      <c r="AB76" s="38">
        <v>1</v>
      </c>
      <c r="AF76" s="31"/>
      <c r="AG76" s="22" t="s">
        <v>100</v>
      </c>
      <c r="AH76" s="40" t="s">
        <v>101</v>
      </c>
      <c r="AI76" s="68"/>
      <c r="AJ76">
        <f>COUNTIF(TableA[#This Row], 1)</f>
        <v>2</v>
      </c>
      <c r="AK76">
        <f>COUNTIF(TableB[#This Row], 1)</f>
        <v>4</v>
      </c>
      <c r="AL76">
        <f>COUNTIF(TableD[#This Row], 1)</f>
        <v>4</v>
      </c>
      <c r="AM76">
        <f>COUNTIF(TableE[#This Row], 1)</f>
        <v>4</v>
      </c>
      <c r="AN76">
        <f>COUNTIF(TableF[#This Row], 1)</f>
        <v>3</v>
      </c>
      <c r="AO76">
        <f>COUNTIF(TableG[#This Row], 1)</f>
        <v>1</v>
      </c>
      <c r="AR76" s="31"/>
      <c r="AS76" s="22" t="s">
        <v>100</v>
      </c>
      <c r="AT76" s="40" t="s">
        <v>101</v>
      </c>
      <c r="AU76" s="68"/>
      <c r="AV76" s="80">
        <f t="shared" si="58"/>
        <v>0.5</v>
      </c>
      <c r="AW76" s="77" t="s">
        <v>240</v>
      </c>
      <c r="AX76" s="94">
        <f>COUNTIF(AV74:AV76, "&lt;0.25")-COUNTIF(AV74:AV76, "&lt;0")</f>
        <v>0</v>
      </c>
      <c r="AY76" s="88">
        <f t="shared" si="52"/>
        <v>0</v>
      </c>
      <c r="AZ76" s="7"/>
      <c r="BA76" s="1">
        <f t="shared" si="59"/>
        <v>0.8</v>
      </c>
      <c r="BB76" s="77" t="s">
        <v>240</v>
      </c>
      <c r="BC76" s="94">
        <f>COUNTIF(BA74:BA76, "&lt;0.25")-COUNTIF(BA74:BA76, "&lt;0")</f>
        <v>0</v>
      </c>
      <c r="BD76" s="88">
        <f t="shared" si="53"/>
        <v>0</v>
      </c>
      <c r="BE76" s="1">
        <f t="shared" si="60"/>
        <v>0.8</v>
      </c>
      <c r="BF76" s="77" t="s">
        <v>240</v>
      </c>
      <c r="BG76" s="94">
        <f>COUNTIF(BE74:BE76, "&lt;0.25")-COUNTIF(BE74:BE76, "&lt;0")</f>
        <v>0</v>
      </c>
      <c r="BH76" s="88">
        <f t="shared" si="54"/>
        <v>0</v>
      </c>
      <c r="BI76" s="1">
        <f t="shared" si="61"/>
        <v>1</v>
      </c>
      <c r="BJ76" s="77" t="s">
        <v>240</v>
      </c>
      <c r="BK76" s="94">
        <f>COUNTIF(BI74:BI76, "&lt;0.25")-COUNTIF(BI74:BI76, "&lt;0")</f>
        <v>0</v>
      </c>
      <c r="BL76" s="88">
        <f t="shared" si="55"/>
        <v>0</v>
      </c>
      <c r="BM76" s="1">
        <f t="shared" si="62"/>
        <v>0.75</v>
      </c>
      <c r="BN76" s="77" t="s">
        <v>240</v>
      </c>
      <c r="BO76" s="94">
        <f>COUNTIF(BM74:BM76, "&lt;0.25")-COUNTIF(BM74:BM76, "&lt;0")</f>
        <v>0</v>
      </c>
      <c r="BP76" s="88">
        <f t="shared" si="56"/>
        <v>0</v>
      </c>
      <c r="BQ76" s="81">
        <f t="shared" si="63"/>
        <v>1</v>
      </c>
      <c r="BR76" s="77" t="s">
        <v>240</v>
      </c>
      <c r="BS76" s="94">
        <f>COUNTIF(BQ74:BQ76, "&lt;0.25")-COUNTIF(BQ74:BQ76, "&lt;0")</f>
        <v>0</v>
      </c>
      <c r="BT76" s="88">
        <f t="shared" si="57"/>
        <v>0</v>
      </c>
      <c r="BV76" s="77" t="s">
        <v>241</v>
      </c>
      <c r="BW76" s="94">
        <f>COUNTIF(AV74:BQ76, "&lt;0.5")-COUNTIF(AV74:BQ76, "&lt;0.25")</f>
        <v>1</v>
      </c>
      <c r="BX76" s="88">
        <f t="shared" si="64"/>
        <v>2.0833333333333332E-2</v>
      </c>
    </row>
    <row r="77" spans="2:76" ht="15" customHeight="1" thickBot="1" x14ac:dyDescent="0.3">
      <c r="B77" s="42"/>
      <c r="C77" s="23"/>
      <c r="D77" s="43"/>
      <c r="E77" s="42"/>
      <c r="F77" s="104"/>
      <c r="G77" s="105"/>
      <c r="H77" s="105"/>
      <c r="I77" s="106"/>
      <c r="J77" s="107"/>
      <c r="K77" s="105"/>
      <c r="L77" s="105"/>
      <c r="M77" s="105"/>
      <c r="N77" s="106"/>
      <c r="O77" s="107"/>
      <c r="P77" s="105"/>
      <c r="Q77" s="105"/>
      <c r="R77" s="105"/>
      <c r="S77" s="106"/>
      <c r="T77" s="107"/>
      <c r="U77" s="105"/>
      <c r="V77" s="105"/>
      <c r="W77" s="106"/>
      <c r="X77" s="107"/>
      <c r="Y77" s="105"/>
      <c r="Z77" s="105"/>
      <c r="AA77" s="106"/>
      <c r="AB77" s="108"/>
      <c r="AF77" s="42"/>
      <c r="AG77" s="23"/>
      <c r="AH77" s="43"/>
      <c r="AI77" s="42"/>
      <c r="AR77" s="42"/>
      <c r="AS77" s="23"/>
      <c r="AT77" s="43"/>
      <c r="AU77" s="42"/>
      <c r="AV77" s="80"/>
      <c r="AW77" s="77" t="s">
        <v>247</v>
      </c>
      <c r="AX77">
        <f>COUNT(AV74:AV76)</f>
        <v>3</v>
      </c>
      <c r="AY77" s="88">
        <f t="shared" si="52"/>
        <v>1</v>
      </c>
      <c r="AZ77" s="7"/>
      <c r="BA77" s="1"/>
      <c r="BB77" s="77" t="s">
        <v>247</v>
      </c>
      <c r="BC77">
        <f>COUNT(BA74:BA76)</f>
        <v>3</v>
      </c>
      <c r="BD77" s="88">
        <f t="shared" si="53"/>
        <v>1</v>
      </c>
      <c r="BE77" s="1"/>
      <c r="BF77" s="77" t="s">
        <v>247</v>
      </c>
      <c r="BG77">
        <f>COUNT(BE74:BE76)</f>
        <v>3</v>
      </c>
      <c r="BH77" s="88">
        <f t="shared" si="54"/>
        <v>1</v>
      </c>
      <c r="BI77" s="1"/>
      <c r="BJ77" s="77" t="s">
        <v>247</v>
      </c>
      <c r="BK77">
        <f>COUNT(BI74:BI76)</f>
        <v>3</v>
      </c>
      <c r="BL77" s="88">
        <f t="shared" si="55"/>
        <v>1</v>
      </c>
      <c r="BM77" s="1"/>
      <c r="BN77" s="77" t="s">
        <v>247</v>
      </c>
      <c r="BO77">
        <f>COUNT(BM74:BM76)</f>
        <v>3</v>
      </c>
      <c r="BP77" s="88">
        <f t="shared" si="56"/>
        <v>1</v>
      </c>
      <c r="BQ77" s="81"/>
      <c r="BR77" s="77" t="s">
        <v>247</v>
      </c>
      <c r="BS77">
        <f>COUNT(BQ74:BQ76)</f>
        <v>3</v>
      </c>
      <c r="BT77" s="88">
        <f t="shared" si="57"/>
        <v>1</v>
      </c>
      <c r="BV77" s="77" t="s">
        <v>240</v>
      </c>
      <c r="BW77" s="94">
        <f>COUNTIF(AV74:BQ76, "&lt;0.25")-COUNTIF(AV74:BQ76, "&lt;0")</f>
        <v>28</v>
      </c>
      <c r="BX77" s="88">
        <f t="shared" si="64"/>
        <v>0.58333333333333337</v>
      </c>
    </row>
    <row r="78" spans="2:76" ht="15" customHeight="1" thickBot="1" x14ac:dyDescent="0.3">
      <c r="B78" s="51">
        <v>6</v>
      </c>
      <c r="C78" s="54" t="s">
        <v>102</v>
      </c>
      <c r="D78" s="53" t="s">
        <v>103</v>
      </c>
      <c r="E78" s="51"/>
      <c r="F78" s="55"/>
      <c r="G78" s="11"/>
      <c r="H78" s="11"/>
      <c r="I78" s="74"/>
      <c r="J78" s="71"/>
      <c r="K78" s="11"/>
      <c r="L78" s="11"/>
      <c r="M78" s="11"/>
      <c r="N78" s="74"/>
      <c r="O78" s="71"/>
      <c r="P78" s="11"/>
      <c r="Q78" s="11"/>
      <c r="R78" s="11"/>
      <c r="S78" s="74"/>
      <c r="T78" s="71"/>
      <c r="U78" s="11"/>
      <c r="V78" s="11"/>
      <c r="W78" s="74"/>
      <c r="X78" s="71"/>
      <c r="Y78" s="11"/>
      <c r="Z78" s="11"/>
      <c r="AA78" s="74"/>
      <c r="AB78" s="73"/>
      <c r="AF78" s="51">
        <v>6</v>
      </c>
      <c r="AG78" s="54" t="s">
        <v>102</v>
      </c>
      <c r="AH78" s="53" t="s">
        <v>103</v>
      </c>
      <c r="AI78" s="51"/>
      <c r="AR78" s="51">
        <v>6</v>
      </c>
      <c r="AS78" s="54" t="s">
        <v>102</v>
      </c>
      <c r="AT78" s="53" t="s">
        <v>103</v>
      </c>
      <c r="AU78" s="51"/>
      <c r="AV78" s="80"/>
      <c r="AW78" s="7"/>
      <c r="AX78" s="7"/>
      <c r="AY78" s="7"/>
      <c r="AZ78" s="7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62"/>
      <c r="BO78" s="62"/>
      <c r="BP78" s="62"/>
      <c r="BQ78" s="81"/>
      <c r="BV78" s="77" t="s">
        <v>247</v>
      </c>
      <c r="BW78" s="92">
        <f>COUNT(AV74:BQ76)</f>
        <v>48</v>
      </c>
      <c r="BX78" s="88"/>
    </row>
    <row r="79" spans="2:76" ht="15" customHeight="1" x14ac:dyDescent="0.25">
      <c r="B79" s="45"/>
      <c r="C79" s="46"/>
      <c r="D79" s="47"/>
      <c r="E79" s="45"/>
      <c r="F79" s="100"/>
      <c r="G79" s="101"/>
      <c r="H79" s="101"/>
      <c r="I79" s="102"/>
      <c r="J79" s="103"/>
      <c r="K79" s="101"/>
      <c r="L79" s="101"/>
      <c r="M79" s="101"/>
      <c r="N79" s="102"/>
      <c r="O79" s="103"/>
      <c r="P79" s="101"/>
      <c r="Q79" s="101"/>
      <c r="R79" s="101"/>
      <c r="S79" s="102"/>
      <c r="T79" s="103"/>
      <c r="U79" s="101"/>
      <c r="V79" s="101"/>
      <c r="W79" s="102"/>
      <c r="X79" s="103"/>
      <c r="Y79" s="101"/>
      <c r="Z79" s="101"/>
      <c r="AA79" s="102"/>
      <c r="AB79" s="109"/>
      <c r="AF79" s="45"/>
      <c r="AG79" s="46"/>
      <c r="AH79" s="47"/>
      <c r="AI79" s="45"/>
      <c r="AR79" s="45"/>
      <c r="AS79" s="46"/>
      <c r="AT79" s="47"/>
      <c r="AU79" s="45"/>
      <c r="AV79" s="80"/>
      <c r="AW79" s="77" t="s">
        <v>243</v>
      </c>
      <c r="AX79" s="92">
        <f>COUNTIF(AV80:AV81, "&gt;=0.75")</f>
        <v>2</v>
      </c>
      <c r="AY79" s="88">
        <f>AX79/$AX$83</f>
        <v>1</v>
      </c>
      <c r="AZ79" s="7"/>
      <c r="BA79" s="1"/>
      <c r="BB79" s="77" t="s">
        <v>243</v>
      </c>
      <c r="BC79" s="92">
        <f>COUNTIF(BA80:BA82, "&gt;=0.75")</f>
        <v>2</v>
      </c>
      <c r="BD79" s="88">
        <f>BC79/$BC$83</f>
        <v>1</v>
      </c>
      <c r="BE79" s="1"/>
      <c r="BF79" s="77" t="s">
        <v>243</v>
      </c>
      <c r="BG79" s="92">
        <f>COUNTIF(BE80:BE82, "&gt;=0.75")</f>
        <v>2</v>
      </c>
      <c r="BH79" s="88">
        <f>BG79/$BG$83</f>
        <v>1</v>
      </c>
      <c r="BI79" s="1"/>
      <c r="BJ79" s="77" t="s">
        <v>243</v>
      </c>
      <c r="BK79" s="92">
        <f>COUNTIF(BI80:BI82, "&gt;=0.75")</f>
        <v>2</v>
      </c>
      <c r="BL79" s="88">
        <f>BK79/$BK$83</f>
        <v>1</v>
      </c>
      <c r="BM79" s="1"/>
      <c r="BN79" s="77" t="s">
        <v>243</v>
      </c>
      <c r="BO79" s="92">
        <f>COUNTIF(BM80:BM82, "&gt;=0.75")</f>
        <v>2</v>
      </c>
      <c r="BP79" s="88">
        <f>BO79/$BO$83</f>
        <v>1</v>
      </c>
      <c r="BQ79" s="81"/>
      <c r="BR79" s="77" t="s">
        <v>243</v>
      </c>
      <c r="BS79" s="92">
        <f>COUNTIF(BQ80:BQ82, "&gt;=0.75")</f>
        <v>2</v>
      </c>
      <c r="BT79" s="88">
        <f>BS79/$BS$83</f>
        <v>1</v>
      </c>
      <c r="BX79" s="88"/>
    </row>
    <row r="80" spans="2:76" ht="15" customHeight="1" x14ac:dyDescent="0.25">
      <c r="B80" s="31"/>
      <c r="C80" s="22" t="s">
        <v>102</v>
      </c>
      <c r="D80" s="40" t="s">
        <v>104</v>
      </c>
      <c r="E80" s="68"/>
      <c r="F80" s="20">
        <v>1</v>
      </c>
      <c r="G80" s="1">
        <v>1</v>
      </c>
      <c r="H80" s="1">
        <v>1</v>
      </c>
      <c r="I80" s="62">
        <v>1</v>
      </c>
      <c r="J80" s="7">
        <v>0</v>
      </c>
      <c r="K80" s="1">
        <v>1</v>
      </c>
      <c r="L80" s="1">
        <v>1</v>
      </c>
      <c r="M80" s="1">
        <v>1</v>
      </c>
      <c r="N80" s="62">
        <v>1</v>
      </c>
      <c r="O80" s="7">
        <v>1</v>
      </c>
      <c r="P80" s="1">
        <v>1</v>
      </c>
      <c r="Q80" s="1">
        <v>1</v>
      </c>
      <c r="R80" s="1">
        <v>1</v>
      </c>
      <c r="S80" s="62">
        <v>1</v>
      </c>
      <c r="T80" s="7">
        <v>1</v>
      </c>
      <c r="U80" s="1">
        <v>1</v>
      </c>
      <c r="V80" s="1">
        <v>1</v>
      </c>
      <c r="W80" s="62">
        <v>1</v>
      </c>
      <c r="X80" s="7">
        <v>1</v>
      </c>
      <c r="Y80" s="1">
        <v>1</v>
      </c>
      <c r="Z80" s="1">
        <v>1</v>
      </c>
      <c r="AA80" s="62">
        <v>1</v>
      </c>
      <c r="AB80" s="38">
        <v>1</v>
      </c>
      <c r="AF80" s="31"/>
      <c r="AG80" s="22" t="s">
        <v>102</v>
      </c>
      <c r="AH80" s="40" t="s">
        <v>104</v>
      </c>
      <c r="AI80" s="68"/>
      <c r="AJ80">
        <f>COUNTIF(TableA[#This Row], 1)</f>
        <v>4</v>
      </c>
      <c r="AK80">
        <f>COUNTIF(TableB[#This Row], 1)</f>
        <v>4</v>
      </c>
      <c r="AL80">
        <f>COUNTIF(TableD[#This Row], 1)</f>
        <v>5</v>
      </c>
      <c r="AM80">
        <f>COUNTIF(TableE[#This Row], 1)</f>
        <v>4</v>
      </c>
      <c r="AN80">
        <f>COUNTIF(TableF[#This Row], 1)</f>
        <v>4</v>
      </c>
      <c r="AO80">
        <f>COUNTIF(TableG[#This Row], 1)</f>
        <v>1</v>
      </c>
      <c r="AR80" s="31"/>
      <c r="AS80" s="22" t="s">
        <v>102</v>
      </c>
      <c r="AT80" s="40" t="s">
        <v>104</v>
      </c>
      <c r="AU80" s="68"/>
      <c r="AV80" s="80">
        <f t="shared" si="58"/>
        <v>1</v>
      </c>
      <c r="AW80" s="77" t="s">
        <v>242</v>
      </c>
      <c r="AX80" s="94">
        <f>COUNTIF(AV80:AV81, "&lt;0.75")-COUNTIF(AV80:AV81, "&lt;0.50")</f>
        <v>0</v>
      </c>
      <c r="AY80" s="88">
        <f t="shared" ref="AY80:AY83" si="65">AX80/$AX$83</f>
        <v>0</v>
      </c>
      <c r="AZ80" s="7"/>
      <c r="BA80" s="1">
        <f t="shared" si="59"/>
        <v>0.8</v>
      </c>
      <c r="BB80" s="77" t="s">
        <v>242</v>
      </c>
      <c r="BC80" s="94">
        <f>COUNTIF(BA80:BA82, "&lt;0.75")-COUNTIF(BA80:BA82, "&lt;0.50")</f>
        <v>0</v>
      </c>
      <c r="BD80" s="88">
        <f t="shared" ref="BD80:BD82" si="66">BC80/$BC$83</f>
        <v>0</v>
      </c>
      <c r="BE80" s="1">
        <f t="shared" si="60"/>
        <v>1</v>
      </c>
      <c r="BF80" s="77" t="s">
        <v>242</v>
      </c>
      <c r="BG80" s="94">
        <f>COUNTIF(BE80:BE82, "&lt;0.75")-COUNTIF(BE80:BE82, "&lt;0.50")</f>
        <v>0</v>
      </c>
      <c r="BH80" s="88">
        <f t="shared" ref="BH80:BH83" si="67">BG80/$BG$83</f>
        <v>0</v>
      </c>
      <c r="BI80" s="1">
        <f t="shared" si="61"/>
        <v>1</v>
      </c>
      <c r="BJ80" s="77" t="s">
        <v>242</v>
      </c>
      <c r="BK80" s="94">
        <f>COUNTIF(BI80:BI82, "&lt;0.75")-COUNTIF(BI80:BI82, "&lt;0.50")</f>
        <v>0</v>
      </c>
      <c r="BL80" s="88">
        <f t="shared" ref="BL80:BL83" si="68">BK80/$BK$83</f>
        <v>0</v>
      </c>
      <c r="BM80" s="1">
        <f t="shared" si="62"/>
        <v>1</v>
      </c>
      <c r="BN80" s="77" t="s">
        <v>242</v>
      </c>
      <c r="BO80" s="94">
        <f>COUNTIF(BM80:BM82, "&lt;0.75")-COUNTIF(BM80:BM82, "&lt;0.50")</f>
        <v>0</v>
      </c>
      <c r="BP80" s="88">
        <f t="shared" ref="BP80:BP83" si="69">BO80/$BO$83</f>
        <v>0</v>
      </c>
      <c r="BQ80" s="81">
        <f t="shared" si="63"/>
        <v>1</v>
      </c>
      <c r="BR80" s="77" t="s">
        <v>242</v>
      </c>
      <c r="BS80" s="94">
        <f>COUNTIF(BQ80:BQ82, "&lt;0.75")-COUNTIF(BQ80:BQ82, "&lt;0.50")</f>
        <v>0</v>
      </c>
      <c r="BT80" s="88">
        <f t="shared" ref="BT80:BT83" si="70">BS80/$BS$83</f>
        <v>0</v>
      </c>
      <c r="BV80" s="77" t="s">
        <v>243</v>
      </c>
      <c r="BW80" s="92">
        <f>COUNTIF(AV80:BQ81, "&gt;=0.75")</f>
        <v>12</v>
      </c>
      <c r="BX80" s="88">
        <f>BW80/BW84</f>
        <v>0.375</v>
      </c>
    </row>
    <row r="81" spans="2:76" ht="15" customHeight="1" x14ac:dyDescent="0.25">
      <c r="B81" s="31"/>
      <c r="C81" s="22"/>
      <c r="D81" s="40" t="s">
        <v>228</v>
      </c>
      <c r="E81" s="68"/>
      <c r="F81" s="20">
        <v>1</v>
      </c>
      <c r="G81" s="1">
        <v>1</v>
      </c>
      <c r="H81" s="1">
        <v>1</v>
      </c>
      <c r="I81" s="62">
        <v>1</v>
      </c>
      <c r="J81" s="7">
        <v>1</v>
      </c>
      <c r="K81" s="1">
        <v>1</v>
      </c>
      <c r="L81" s="1">
        <v>1</v>
      </c>
      <c r="M81" s="1">
        <v>1</v>
      </c>
      <c r="N81" s="62">
        <v>1</v>
      </c>
      <c r="O81" s="7">
        <v>1</v>
      </c>
      <c r="P81" s="1">
        <v>1</v>
      </c>
      <c r="Q81" s="1">
        <v>1</v>
      </c>
      <c r="R81" s="1">
        <v>1</v>
      </c>
      <c r="S81" s="62">
        <v>1</v>
      </c>
      <c r="T81" s="7">
        <v>1</v>
      </c>
      <c r="U81" s="1">
        <v>1</v>
      </c>
      <c r="V81" s="1">
        <v>1</v>
      </c>
      <c r="W81" s="62">
        <v>1</v>
      </c>
      <c r="X81" s="7">
        <v>1</v>
      </c>
      <c r="Y81" s="1">
        <v>1</v>
      </c>
      <c r="Z81" s="1">
        <v>1</v>
      </c>
      <c r="AA81" s="62">
        <v>1</v>
      </c>
      <c r="AB81" s="38">
        <v>1</v>
      </c>
      <c r="AF81" s="31"/>
      <c r="AG81" s="22"/>
      <c r="AH81" s="40" t="s">
        <v>228</v>
      </c>
      <c r="AI81" s="68"/>
      <c r="AJ81">
        <f>COUNTIF(TableA[#This Row], 1)</f>
        <v>4</v>
      </c>
      <c r="AK81">
        <f>COUNTIF(TableB[#This Row], 1)</f>
        <v>5</v>
      </c>
      <c r="AL81">
        <f>COUNTIF(TableD[#This Row], 1)</f>
        <v>5</v>
      </c>
      <c r="AM81">
        <f>COUNTIF(TableE[#This Row], 1)</f>
        <v>4</v>
      </c>
      <c r="AN81">
        <f>COUNTIF(TableF[#This Row], 1)</f>
        <v>4</v>
      </c>
      <c r="AO81">
        <f>COUNTIF(TableG[#This Row], 1)</f>
        <v>1</v>
      </c>
      <c r="AR81" s="31"/>
      <c r="AS81" s="22"/>
      <c r="AT81" s="40" t="s">
        <v>228</v>
      </c>
      <c r="AU81" s="68"/>
      <c r="AV81" s="80">
        <f t="shared" si="58"/>
        <v>1</v>
      </c>
      <c r="AW81" s="77" t="s">
        <v>241</v>
      </c>
      <c r="AX81" s="94">
        <f>COUNTIF(AV80:AV81, "&lt;0.5")-COUNTIF(AV80:AV81, "&lt;0.25")</f>
        <v>0</v>
      </c>
      <c r="AY81" s="88">
        <f t="shared" si="65"/>
        <v>0</v>
      </c>
      <c r="AZ81" s="7"/>
      <c r="BA81" s="1">
        <f t="shared" si="59"/>
        <v>1</v>
      </c>
      <c r="BB81" s="77" t="s">
        <v>241</v>
      </c>
      <c r="BC81" s="94">
        <f>COUNTIF(BA80:BA82, "&lt;0.5")-COUNTIF(BA80:BA82, "&lt;0.25")</f>
        <v>0</v>
      </c>
      <c r="BD81" s="88">
        <f t="shared" si="66"/>
        <v>0</v>
      </c>
      <c r="BE81" s="1">
        <f t="shared" si="60"/>
        <v>1</v>
      </c>
      <c r="BF81" s="77" t="s">
        <v>241</v>
      </c>
      <c r="BG81" s="94">
        <f>COUNTIF(BE80:BE82, "&lt;0.5")-COUNTIF(BE80:BE82, "&lt;0.25")</f>
        <v>0</v>
      </c>
      <c r="BH81" s="88">
        <f t="shared" si="67"/>
        <v>0</v>
      </c>
      <c r="BI81" s="1">
        <f t="shared" si="61"/>
        <v>1</v>
      </c>
      <c r="BJ81" s="77" t="s">
        <v>241</v>
      </c>
      <c r="BK81" s="94">
        <f>COUNTIF(BI80:BI82, "&lt;0.5")-COUNTIF(BI80:BI82, "&lt;0.25")</f>
        <v>0</v>
      </c>
      <c r="BL81" s="88">
        <f t="shared" si="68"/>
        <v>0</v>
      </c>
      <c r="BM81" s="1">
        <f t="shared" si="62"/>
        <v>1</v>
      </c>
      <c r="BN81" s="77" t="s">
        <v>241</v>
      </c>
      <c r="BO81" s="94">
        <f>COUNTIF(BM80:BM82, "&lt;0.5")-COUNTIF(BM80:BM82, "&lt;0.25")</f>
        <v>0</v>
      </c>
      <c r="BP81" s="88">
        <f t="shared" si="69"/>
        <v>0</v>
      </c>
      <c r="BQ81" s="81">
        <f t="shared" si="63"/>
        <v>1</v>
      </c>
      <c r="BR81" s="77" t="s">
        <v>241</v>
      </c>
      <c r="BS81" s="94">
        <f>COUNTIF(BQ80:BQ82, "&lt;0.5")-COUNTIF(BQ80:BQ82, "&lt;0.25")</f>
        <v>0</v>
      </c>
      <c r="BT81" s="88">
        <f t="shared" si="70"/>
        <v>0</v>
      </c>
      <c r="BV81" s="77" t="s">
        <v>242</v>
      </c>
      <c r="BW81" s="94">
        <f>COUNTIF(AV80:BQ81, "&lt;0.75")-COUNTIF(AV80:BQ81, "&lt;0.50")</f>
        <v>0</v>
      </c>
      <c r="BX81" s="88"/>
    </row>
    <row r="82" spans="2:76" ht="15" customHeight="1" thickBot="1" x14ac:dyDescent="0.3">
      <c r="B82" s="42"/>
      <c r="C82" s="23"/>
      <c r="D82" s="43"/>
      <c r="E82" s="42"/>
      <c r="F82" s="44"/>
      <c r="G82" s="4"/>
      <c r="H82" s="4"/>
      <c r="I82" s="63"/>
      <c r="J82" s="8"/>
      <c r="K82" s="4"/>
      <c r="L82" s="4"/>
      <c r="M82" s="4"/>
      <c r="N82" s="63"/>
      <c r="O82" s="8"/>
      <c r="P82" s="4"/>
      <c r="Q82" s="4"/>
      <c r="R82" s="4"/>
      <c r="S82" s="63"/>
      <c r="T82" s="8"/>
      <c r="U82" s="4"/>
      <c r="V82" s="4"/>
      <c r="W82" s="63"/>
      <c r="X82" s="8"/>
      <c r="Y82" s="4"/>
      <c r="Z82" s="4"/>
      <c r="AA82" s="63"/>
      <c r="AB82" s="36"/>
      <c r="AF82" s="42"/>
      <c r="AG82" s="23"/>
      <c r="AH82" s="43"/>
      <c r="AI82" s="42"/>
      <c r="AR82" s="42"/>
      <c r="AS82" s="23"/>
      <c r="AT82" s="43"/>
      <c r="AU82" s="42"/>
      <c r="AV82" s="80"/>
      <c r="AW82" s="77" t="s">
        <v>240</v>
      </c>
      <c r="AX82" s="94">
        <f>COUNTIF(AV80:AV81, "&lt;0.25")-COUNTIF(AV80:AV81, "&lt;0")</f>
        <v>0</v>
      </c>
      <c r="AY82" s="88">
        <f t="shared" si="65"/>
        <v>0</v>
      </c>
      <c r="AZ82" s="7"/>
      <c r="BA82" s="1"/>
      <c r="BB82" s="77" t="s">
        <v>240</v>
      </c>
      <c r="BC82" s="94">
        <f>COUNTIF(BA80:BA82, "&lt;0.25")-COUNTIF(BA80:BA82, "&lt;0")</f>
        <v>0</v>
      </c>
      <c r="BD82" s="88">
        <f t="shared" si="66"/>
        <v>0</v>
      </c>
      <c r="BE82" s="1"/>
      <c r="BF82" s="77" t="s">
        <v>240</v>
      </c>
      <c r="BG82" s="94">
        <f>COUNTIF(BE80:BE82, "&lt;0.25")-COUNTIF(BE80:BE82, "&lt;0")</f>
        <v>0</v>
      </c>
      <c r="BH82" s="88">
        <f t="shared" si="67"/>
        <v>0</v>
      </c>
      <c r="BI82" s="1"/>
      <c r="BJ82" s="77" t="s">
        <v>240</v>
      </c>
      <c r="BK82" s="94">
        <f>COUNTIF(BI80:BI82, "&lt;0.25")-COUNTIF(BI80:BI82, "&lt;0")</f>
        <v>0</v>
      </c>
      <c r="BL82" s="88">
        <f t="shared" si="68"/>
        <v>0</v>
      </c>
      <c r="BM82" s="1"/>
      <c r="BN82" s="77" t="s">
        <v>240</v>
      </c>
      <c r="BO82" s="94">
        <f>COUNTIF(BM80:BM82, "&lt;0.25")-COUNTIF(BM80:BM82, "&lt;0")</f>
        <v>0</v>
      </c>
      <c r="BP82" s="88">
        <f t="shared" si="69"/>
        <v>0</v>
      </c>
      <c r="BQ82" s="81"/>
      <c r="BR82" s="77" t="s">
        <v>240</v>
      </c>
      <c r="BS82" s="94">
        <f>COUNTIF(BQ80:BQ82, "&lt;0.25")-COUNTIF(BQ80:BQ82, "&lt;0")</f>
        <v>0</v>
      </c>
      <c r="BT82" s="88">
        <f t="shared" si="70"/>
        <v>0</v>
      </c>
      <c r="BV82" s="77" t="s">
        <v>241</v>
      </c>
      <c r="BW82" s="94">
        <f>COUNTIF(AV80:BQ81, "&lt;0.5")-COUNTIF(AV80:BQ81, "&lt;0.25")</f>
        <v>0</v>
      </c>
      <c r="BX82" s="88"/>
    </row>
    <row r="83" spans="2:76" ht="15" customHeight="1" thickBot="1" x14ac:dyDescent="0.3">
      <c r="B83" s="51">
        <v>7</v>
      </c>
      <c r="C83" s="54" t="s">
        <v>105</v>
      </c>
      <c r="D83" s="57" t="s">
        <v>106</v>
      </c>
      <c r="E83" s="69"/>
      <c r="F83" s="55"/>
      <c r="G83" s="11"/>
      <c r="H83" s="11"/>
      <c r="I83" s="74"/>
      <c r="J83" s="71"/>
      <c r="K83" s="11"/>
      <c r="L83" s="11"/>
      <c r="M83" s="11"/>
      <c r="N83" s="74"/>
      <c r="O83" s="71"/>
      <c r="P83" s="11"/>
      <c r="Q83" s="11"/>
      <c r="R83" s="11"/>
      <c r="S83" s="74"/>
      <c r="T83" s="71"/>
      <c r="U83" s="11"/>
      <c r="V83" s="11"/>
      <c r="W83" s="74"/>
      <c r="X83" s="71"/>
      <c r="Y83" s="11"/>
      <c r="Z83" s="11"/>
      <c r="AA83" s="74"/>
      <c r="AB83" s="73"/>
      <c r="AF83" s="51">
        <v>7</v>
      </c>
      <c r="AG83" s="54" t="s">
        <v>105</v>
      </c>
      <c r="AH83" s="57" t="s">
        <v>106</v>
      </c>
      <c r="AI83" s="69"/>
      <c r="AR83" s="51">
        <v>7</v>
      </c>
      <c r="AS83" s="54" t="s">
        <v>105</v>
      </c>
      <c r="AT83" s="57" t="s">
        <v>106</v>
      </c>
      <c r="AU83" s="69"/>
      <c r="AV83" s="80"/>
      <c r="AW83" s="77" t="s">
        <v>247</v>
      </c>
      <c r="AX83">
        <f>COUNT(AV80:AV81)</f>
        <v>2</v>
      </c>
      <c r="AY83" s="88">
        <f t="shared" si="65"/>
        <v>1</v>
      </c>
      <c r="AZ83" s="7"/>
      <c r="BA83" s="1"/>
      <c r="BB83" s="77" t="s">
        <v>247</v>
      </c>
      <c r="BC83">
        <f>COUNT(BA80:BA82)</f>
        <v>2</v>
      </c>
      <c r="BD83" s="88">
        <f>BC83/$BC$83</f>
        <v>1</v>
      </c>
      <c r="BE83" s="1"/>
      <c r="BF83" s="77" t="s">
        <v>247</v>
      </c>
      <c r="BG83">
        <f>COUNT(BE80:BE82)</f>
        <v>2</v>
      </c>
      <c r="BH83" s="88">
        <f t="shared" si="67"/>
        <v>1</v>
      </c>
      <c r="BI83" s="1"/>
      <c r="BJ83" s="77" t="s">
        <v>247</v>
      </c>
      <c r="BK83">
        <f>COUNT(BI80:BI82)</f>
        <v>2</v>
      </c>
      <c r="BL83" s="88">
        <f t="shared" si="68"/>
        <v>1</v>
      </c>
      <c r="BM83" s="1"/>
      <c r="BN83" s="77" t="s">
        <v>247</v>
      </c>
      <c r="BO83">
        <f>COUNT(BM80:BM82)</f>
        <v>2</v>
      </c>
      <c r="BP83" s="88">
        <f t="shared" si="69"/>
        <v>1</v>
      </c>
      <c r="BQ83" s="81"/>
      <c r="BR83" s="77" t="s">
        <v>247</v>
      </c>
      <c r="BS83">
        <f>COUNT(BQ80:BQ82)</f>
        <v>2</v>
      </c>
      <c r="BT83" s="88">
        <f t="shared" si="70"/>
        <v>1</v>
      </c>
      <c r="BV83" s="77" t="s">
        <v>240</v>
      </c>
      <c r="BW83" s="94">
        <f>COUNTIF(AV80:BQ81, "&lt;0.25")-COUNTIF(AV80:BQ81, "&lt;0")</f>
        <v>20</v>
      </c>
      <c r="BX83" s="88"/>
    </row>
    <row r="84" spans="2:76" ht="15" customHeight="1" x14ac:dyDescent="0.25">
      <c r="B84" s="45"/>
      <c r="C84" s="46"/>
      <c r="D84" s="47"/>
      <c r="E84" s="45"/>
      <c r="F84" s="48"/>
      <c r="G84" s="49"/>
      <c r="H84" s="49"/>
      <c r="I84" s="75"/>
      <c r="J84" s="72"/>
      <c r="K84" s="49"/>
      <c r="L84" s="49"/>
      <c r="M84" s="49"/>
      <c r="N84" s="75"/>
      <c r="O84" s="72"/>
      <c r="P84" s="49"/>
      <c r="Q84" s="49"/>
      <c r="R84" s="49"/>
      <c r="S84" s="75"/>
      <c r="T84" s="72"/>
      <c r="U84" s="49"/>
      <c r="V84" s="49"/>
      <c r="W84" s="75"/>
      <c r="X84" s="72"/>
      <c r="Y84" s="49"/>
      <c r="Z84" s="49"/>
      <c r="AA84" s="75"/>
      <c r="AB84" s="59"/>
      <c r="AF84" s="45"/>
      <c r="AG84" s="46"/>
      <c r="AH84" s="47"/>
      <c r="AI84" s="45"/>
      <c r="AR84" s="45"/>
      <c r="AS84" s="46"/>
      <c r="AT84" s="47"/>
      <c r="AU84" s="45"/>
      <c r="AV84" s="80"/>
      <c r="AW84" s="7"/>
      <c r="AX84" s="7"/>
      <c r="AY84" s="7"/>
      <c r="AZ84" s="7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62"/>
      <c r="BO84" s="62"/>
      <c r="BP84" s="62"/>
      <c r="BQ84" s="81"/>
      <c r="BV84" s="77" t="s">
        <v>247</v>
      </c>
      <c r="BW84">
        <f>COUNT(AV80:BQ81)</f>
        <v>32</v>
      </c>
      <c r="BX84" s="88"/>
    </row>
    <row r="85" spans="2:76" ht="15" customHeight="1" x14ac:dyDescent="0.25">
      <c r="B85" s="31"/>
      <c r="C85" s="22" t="s">
        <v>107</v>
      </c>
      <c r="D85" s="39" t="s">
        <v>108</v>
      </c>
      <c r="E85" s="31"/>
      <c r="F85" s="20">
        <v>1</v>
      </c>
      <c r="G85" s="1">
        <v>0</v>
      </c>
      <c r="H85" s="1">
        <v>1</v>
      </c>
      <c r="I85" s="62">
        <v>1</v>
      </c>
      <c r="J85" s="7">
        <v>1</v>
      </c>
      <c r="K85" s="1">
        <v>1</v>
      </c>
      <c r="L85" s="1">
        <v>1</v>
      </c>
      <c r="M85" s="1">
        <v>1</v>
      </c>
      <c r="N85" s="62">
        <v>1</v>
      </c>
      <c r="O85" s="7">
        <v>1</v>
      </c>
      <c r="P85" s="1">
        <v>1</v>
      </c>
      <c r="Q85" s="1">
        <v>0</v>
      </c>
      <c r="R85" s="1">
        <v>1</v>
      </c>
      <c r="S85" s="62">
        <v>1</v>
      </c>
      <c r="T85" s="7">
        <v>1</v>
      </c>
      <c r="U85" s="1">
        <v>1</v>
      </c>
      <c r="V85" s="1">
        <v>1</v>
      </c>
      <c r="W85" s="62">
        <v>1</v>
      </c>
      <c r="X85" s="7">
        <v>1</v>
      </c>
      <c r="Y85" s="1">
        <v>0</v>
      </c>
      <c r="Z85" s="1">
        <v>1</v>
      </c>
      <c r="AA85" s="62">
        <v>1</v>
      </c>
      <c r="AB85" s="38">
        <v>1</v>
      </c>
      <c r="AF85" s="31"/>
      <c r="AG85" s="22" t="s">
        <v>107</v>
      </c>
      <c r="AH85" s="39" t="s">
        <v>108</v>
      </c>
      <c r="AI85" s="31"/>
      <c r="AJ85">
        <f>COUNTIF(TableA[#This Row], 1)</f>
        <v>3</v>
      </c>
      <c r="AK85">
        <f>COUNTIF(TableB[#This Row], 1)</f>
        <v>5</v>
      </c>
      <c r="AL85">
        <f>COUNTIF(TableD[#This Row], 1)</f>
        <v>4</v>
      </c>
      <c r="AM85">
        <f>COUNTIF(TableE[#This Row], 1)</f>
        <v>4</v>
      </c>
      <c r="AN85">
        <f>COUNTIF(TableF[#This Row], 1)</f>
        <v>3</v>
      </c>
      <c r="AO85">
        <f>COUNTIF(TableG[#This Row], 1)</f>
        <v>1</v>
      </c>
      <c r="AR85" s="31"/>
      <c r="AS85" s="22" t="s">
        <v>107</v>
      </c>
      <c r="AT85" s="39" t="s">
        <v>108</v>
      </c>
      <c r="AU85" s="31"/>
      <c r="AV85" s="80">
        <f t="shared" si="58"/>
        <v>0.75</v>
      </c>
      <c r="AW85" s="7"/>
      <c r="AX85" s="7"/>
      <c r="AY85" s="7"/>
      <c r="AZ85" s="7"/>
      <c r="BA85" s="1">
        <f t="shared" si="59"/>
        <v>1</v>
      </c>
      <c r="BB85" s="1"/>
      <c r="BC85" s="1"/>
      <c r="BD85" s="1"/>
      <c r="BE85" s="1">
        <f t="shared" si="60"/>
        <v>0.8</v>
      </c>
      <c r="BF85" s="1"/>
      <c r="BG85" s="1"/>
      <c r="BH85" s="1"/>
      <c r="BI85" s="1">
        <f t="shared" si="61"/>
        <v>1</v>
      </c>
      <c r="BJ85" s="1"/>
      <c r="BK85" s="1"/>
      <c r="BL85" s="1"/>
      <c r="BM85" s="1">
        <f t="shared" si="62"/>
        <v>0.75</v>
      </c>
      <c r="BN85" s="62"/>
      <c r="BO85" s="62"/>
      <c r="BP85" s="62"/>
      <c r="BQ85" s="81">
        <f t="shared" si="63"/>
        <v>1</v>
      </c>
      <c r="BX85" s="88"/>
    </row>
    <row r="86" spans="2:76" ht="15" customHeight="1" x14ac:dyDescent="0.25">
      <c r="B86" s="31"/>
      <c r="C86" s="22" t="s">
        <v>109</v>
      </c>
      <c r="D86" s="40" t="s">
        <v>110</v>
      </c>
      <c r="E86" s="68"/>
      <c r="F86" s="20">
        <v>1</v>
      </c>
      <c r="G86" s="1">
        <v>1</v>
      </c>
      <c r="H86" s="1">
        <v>0</v>
      </c>
      <c r="I86" s="62">
        <v>1</v>
      </c>
      <c r="J86" s="7">
        <v>0</v>
      </c>
      <c r="K86" s="1">
        <v>0</v>
      </c>
      <c r="L86" s="1">
        <v>1</v>
      </c>
      <c r="M86" s="1">
        <v>1</v>
      </c>
      <c r="N86" s="62">
        <v>1</v>
      </c>
      <c r="O86" s="7">
        <v>1</v>
      </c>
      <c r="P86" s="1">
        <v>1</v>
      </c>
      <c r="Q86" s="1">
        <v>1</v>
      </c>
      <c r="R86" s="1">
        <v>1</v>
      </c>
      <c r="S86" s="62">
        <v>1</v>
      </c>
      <c r="T86" s="7">
        <v>0</v>
      </c>
      <c r="U86" s="1">
        <v>1</v>
      </c>
      <c r="V86" s="1">
        <v>0</v>
      </c>
      <c r="W86" s="62">
        <v>1</v>
      </c>
      <c r="X86" s="7">
        <v>1</v>
      </c>
      <c r="Y86" s="1">
        <v>1</v>
      </c>
      <c r="Z86" s="1">
        <v>1</v>
      </c>
      <c r="AA86" s="62">
        <v>1</v>
      </c>
      <c r="AB86" s="38">
        <v>1</v>
      </c>
      <c r="AF86" s="31"/>
      <c r="AG86" s="22" t="s">
        <v>109</v>
      </c>
      <c r="AH86" s="40" t="s">
        <v>110</v>
      </c>
      <c r="AI86" s="68"/>
      <c r="AJ86">
        <f>COUNTIF(TableA[#This Row], 1)</f>
        <v>3</v>
      </c>
      <c r="AK86">
        <f>COUNTIF(TableB[#This Row], 1)</f>
        <v>3</v>
      </c>
      <c r="AL86">
        <f>COUNTIF(TableD[#This Row], 1)</f>
        <v>5</v>
      </c>
      <c r="AM86">
        <f>COUNTIF(TableE[#This Row], 1)</f>
        <v>2</v>
      </c>
      <c r="AN86">
        <f>COUNTIF(TableF[#This Row], 1)</f>
        <v>4</v>
      </c>
      <c r="AO86">
        <f>COUNTIF(TableG[#This Row], 1)</f>
        <v>1</v>
      </c>
      <c r="AR86" s="31"/>
      <c r="AS86" s="22" t="s">
        <v>109</v>
      </c>
      <c r="AT86" s="40" t="s">
        <v>110</v>
      </c>
      <c r="AU86" s="68"/>
      <c r="AV86" s="80">
        <f t="shared" si="58"/>
        <v>0.75</v>
      </c>
      <c r="AW86" s="7"/>
      <c r="AX86" s="7"/>
      <c r="AY86" s="7"/>
      <c r="AZ86" s="7"/>
      <c r="BA86" s="1">
        <f t="shared" si="59"/>
        <v>0.6</v>
      </c>
      <c r="BB86" s="1"/>
      <c r="BC86" s="1"/>
      <c r="BD86" s="1"/>
      <c r="BE86" s="1">
        <f t="shared" si="60"/>
        <v>1</v>
      </c>
      <c r="BF86" s="1"/>
      <c r="BG86" s="1"/>
      <c r="BH86" s="1"/>
      <c r="BI86" s="1">
        <f t="shared" si="61"/>
        <v>0.5</v>
      </c>
      <c r="BJ86" s="1"/>
      <c r="BK86" s="1"/>
      <c r="BL86" s="1"/>
      <c r="BM86" s="1">
        <f t="shared" si="62"/>
        <v>1</v>
      </c>
      <c r="BN86" s="62"/>
      <c r="BO86" s="62"/>
      <c r="BP86" s="62"/>
      <c r="BQ86" s="81">
        <f t="shared" si="63"/>
        <v>1</v>
      </c>
      <c r="BX86" s="88"/>
    </row>
    <row r="87" spans="2:76" ht="15" customHeight="1" x14ac:dyDescent="0.25">
      <c r="B87" s="31"/>
      <c r="C87" s="22" t="s">
        <v>111</v>
      </c>
      <c r="D87" s="39" t="s">
        <v>112</v>
      </c>
      <c r="E87" s="31"/>
      <c r="F87" s="20">
        <v>0</v>
      </c>
      <c r="G87" s="1">
        <v>1</v>
      </c>
      <c r="H87" s="1">
        <v>1</v>
      </c>
      <c r="I87" s="62">
        <v>0</v>
      </c>
      <c r="J87" s="7">
        <v>0</v>
      </c>
      <c r="K87" s="1">
        <v>1</v>
      </c>
      <c r="L87" s="1">
        <v>1</v>
      </c>
      <c r="M87" s="1">
        <v>1</v>
      </c>
      <c r="N87" s="62">
        <v>1</v>
      </c>
      <c r="O87" s="7">
        <v>1</v>
      </c>
      <c r="P87" s="1">
        <v>1</v>
      </c>
      <c r="Q87" s="1">
        <v>1</v>
      </c>
      <c r="R87" s="1">
        <v>1</v>
      </c>
      <c r="S87" s="62">
        <v>1</v>
      </c>
      <c r="T87" s="7">
        <v>1</v>
      </c>
      <c r="U87" s="1">
        <v>1</v>
      </c>
      <c r="V87" s="1">
        <v>1</v>
      </c>
      <c r="W87" s="62">
        <v>1</v>
      </c>
      <c r="X87" s="7">
        <v>1</v>
      </c>
      <c r="Y87" s="1">
        <v>1</v>
      </c>
      <c r="Z87" s="1">
        <v>1</v>
      </c>
      <c r="AA87" s="62">
        <v>1</v>
      </c>
      <c r="AB87" s="38">
        <v>1</v>
      </c>
      <c r="AF87" s="31"/>
      <c r="AG87" s="22" t="s">
        <v>111</v>
      </c>
      <c r="AH87" s="39" t="s">
        <v>112</v>
      </c>
      <c r="AI87" s="31"/>
      <c r="AJ87">
        <f>COUNTIF(TableA[#This Row], 1)</f>
        <v>2</v>
      </c>
      <c r="AK87">
        <f>COUNTIF(TableB[#This Row], 1)</f>
        <v>4</v>
      </c>
      <c r="AL87">
        <f>COUNTIF(TableD[#This Row], 1)</f>
        <v>5</v>
      </c>
      <c r="AM87">
        <f>COUNTIF(TableE[#This Row], 1)</f>
        <v>4</v>
      </c>
      <c r="AN87">
        <f>COUNTIF(TableF[#This Row], 1)</f>
        <v>4</v>
      </c>
      <c r="AO87">
        <f>COUNTIF(TableG[#This Row], 1)</f>
        <v>1</v>
      </c>
      <c r="AR87" s="31"/>
      <c r="AS87" s="22" t="s">
        <v>111</v>
      </c>
      <c r="AT87" s="39" t="s">
        <v>112</v>
      </c>
      <c r="AU87" s="31"/>
      <c r="AV87" s="80">
        <f t="shared" si="58"/>
        <v>0.5</v>
      </c>
      <c r="AW87" s="77" t="s">
        <v>243</v>
      </c>
      <c r="AX87" s="92">
        <f>COUNTIF(AV85:AV93, "&gt;=0.75")</f>
        <v>4</v>
      </c>
      <c r="AY87" s="88">
        <f>AX87/$AX$91</f>
        <v>0.44444444444444442</v>
      </c>
      <c r="AZ87" s="7"/>
      <c r="BA87" s="1">
        <f t="shared" si="59"/>
        <v>0.8</v>
      </c>
      <c r="BB87" s="77" t="s">
        <v>243</v>
      </c>
      <c r="BC87" s="92">
        <f>COUNTIF(BA85:BA93, "&gt;=0.75")</f>
        <v>8</v>
      </c>
      <c r="BD87" s="88">
        <f>BC87/$BC$91</f>
        <v>0.88888888888888884</v>
      </c>
      <c r="BE87" s="1">
        <f t="shared" si="60"/>
        <v>1</v>
      </c>
      <c r="BF87" s="77" t="s">
        <v>243</v>
      </c>
      <c r="BG87" s="92">
        <f>COUNTIF(BE85:BE93, "&gt;=0.75")</f>
        <v>8</v>
      </c>
      <c r="BH87" s="88">
        <f>BG87/$BG$91</f>
        <v>0.88888888888888884</v>
      </c>
      <c r="BI87" s="1">
        <f t="shared" si="61"/>
        <v>1</v>
      </c>
      <c r="BJ87" s="77" t="s">
        <v>243</v>
      </c>
      <c r="BK87" s="92">
        <f>COUNTIF(BI85:BI93, "&gt;=0.75")</f>
        <v>6</v>
      </c>
      <c r="BL87" s="88">
        <f>BK87/$BK$91</f>
        <v>0.66666666666666663</v>
      </c>
      <c r="BM87" s="1">
        <f t="shared" si="62"/>
        <v>1</v>
      </c>
      <c r="BN87" s="77" t="s">
        <v>243</v>
      </c>
      <c r="BO87" s="92">
        <f>COUNTIF(BM85:BM93, "&gt;=0.75")</f>
        <v>8</v>
      </c>
      <c r="BP87" s="88">
        <f>BO87/$BO$91</f>
        <v>0.88888888888888884</v>
      </c>
      <c r="BQ87" s="81">
        <f t="shared" si="63"/>
        <v>1</v>
      </c>
      <c r="BR87" s="77" t="s">
        <v>243</v>
      </c>
      <c r="BS87" s="92">
        <f>COUNTIF(BQ85:BQ93, "&gt;=0.75")</f>
        <v>9</v>
      </c>
      <c r="BT87" s="88">
        <f>BS87/$BS$91</f>
        <v>1</v>
      </c>
      <c r="BV87" s="77" t="s">
        <v>243</v>
      </c>
      <c r="BW87" s="92">
        <f>COUNTIF(AV85:BQ93, "&gt;=0.75")</f>
        <v>67</v>
      </c>
      <c r="BX87" s="88">
        <f>BW87/$BW$91</f>
        <v>0.64423076923076927</v>
      </c>
    </row>
    <row r="88" spans="2:76" ht="15" customHeight="1" x14ac:dyDescent="0.25">
      <c r="B88" s="31"/>
      <c r="C88" s="22" t="s">
        <v>113</v>
      </c>
      <c r="D88" s="39" t="s">
        <v>114</v>
      </c>
      <c r="E88" s="31"/>
      <c r="F88" s="20">
        <v>1</v>
      </c>
      <c r="G88" s="1">
        <v>1</v>
      </c>
      <c r="H88" s="1">
        <v>0</v>
      </c>
      <c r="I88" s="62">
        <v>0</v>
      </c>
      <c r="J88" s="7">
        <v>1</v>
      </c>
      <c r="K88" s="1">
        <v>1</v>
      </c>
      <c r="L88" s="1">
        <v>1</v>
      </c>
      <c r="M88" s="1">
        <v>1</v>
      </c>
      <c r="N88" s="62">
        <v>1</v>
      </c>
      <c r="O88" s="7">
        <v>1</v>
      </c>
      <c r="P88" s="1">
        <v>1</v>
      </c>
      <c r="Q88" s="1">
        <v>1</v>
      </c>
      <c r="R88" s="1">
        <v>1</v>
      </c>
      <c r="S88" s="62">
        <v>1</v>
      </c>
      <c r="T88" s="7">
        <v>1</v>
      </c>
      <c r="U88" s="1">
        <v>0</v>
      </c>
      <c r="V88" s="1">
        <v>1</v>
      </c>
      <c r="W88" s="62">
        <v>1</v>
      </c>
      <c r="X88" s="7">
        <v>1</v>
      </c>
      <c r="Y88" s="1">
        <v>1</v>
      </c>
      <c r="Z88" s="1">
        <v>1</v>
      </c>
      <c r="AA88" s="62">
        <v>1</v>
      </c>
      <c r="AB88" s="38">
        <v>1</v>
      </c>
      <c r="AF88" s="31"/>
      <c r="AG88" s="22" t="s">
        <v>113</v>
      </c>
      <c r="AH88" s="39" t="s">
        <v>114</v>
      </c>
      <c r="AI88" s="31"/>
      <c r="AJ88">
        <f>COUNTIF(TableA[#This Row], 1)</f>
        <v>2</v>
      </c>
      <c r="AK88">
        <f>COUNTIF(TableB[#This Row], 1)</f>
        <v>5</v>
      </c>
      <c r="AL88">
        <f>COUNTIF(TableD[#This Row], 1)</f>
        <v>5</v>
      </c>
      <c r="AM88">
        <f>COUNTIF(TableE[#This Row], 1)</f>
        <v>3</v>
      </c>
      <c r="AN88">
        <f>COUNTIF(TableF[#This Row], 1)</f>
        <v>4</v>
      </c>
      <c r="AO88">
        <f>COUNTIF(TableG[#This Row], 1)</f>
        <v>1</v>
      </c>
      <c r="AR88" s="31"/>
      <c r="AS88" s="22" t="s">
        <v>113</v>
      </c>
      <c r="AT88" s="39" t="s">
        <v>114</v>
      </c>
      <c r="AU88" s="31"/>
      <c r="AV88" s="80">
        <f t="shared" si="58"/>
        <v>0.5</v>
      </c>
      <c r="AW88" s="77" t="s">
        <v>242</v>
      </c>
      <c r="AX88" s="94">
        <f>COUNTIF(AV85:AV93, "&lt;0.75")-COUNTIF(AV85:AV93, "&lt;0.50")</f>
        <v>4</v>
      </c>
      <c r="AY88" s="88">
        <f t="shared" ref="AY88:AY91" si="71">AX88/$AX$91</f>
        <v>0.44444444444444442</v>
      </c>
      <c r="AZ88" s="7"/>
      <c r="BA88" s="1">
        <f t="shared" si="59"/>
        <v>1</v>
      </c>
      <c r="BB88" s="77" t="s">
        <v>242</v>
      </c>
      <c r="BC88" s="94">
        <f>COUNTIF(BA85:BA93, "&lt;0.75")-COUNTIF(BA85:BA93, "&lt;0.50")</f>
        <v>1</v>
      </c>
      <c r="BD88" s="88">
        <f t="shared" ref="BD88:BD91" si="72">BC88/$BC$91</f>
        <v>0.1111111111111111</v>
      </c>
      <c r="BE88" s="1">
        <f t="shared" si="60"/>
        <v>1</v>
      </c>
      <c r="BF88" s="77" t="s">
        <v>242</v>
      </c>
      <c r="BG88" s="94">
        <f>COUNTIF(BE85:BE93, "&lt;0.75")-COUNTIF(BE85:BE93, "&lt;0.50")</f>
        <v>0</v>
      </c>
      <c r="BH88" s="88">
        <f t="shared" ref="BH88:BH91" si="73">BG88/$BG$91</f>
        <v>0</v>
      </c>
      <c r="BI88" s="1">
        <f t="shared" si="61"/>
        <v>0.75</v>
      </c>
      <c r="BJ88" s="77" t="s">
        <v>242</v>
      </c>
      <c r="BK88" s="94">
        <f>COUNTIF(BI85:BI93, "&lt;0.75")-COUNTIF(BI85:BI93, "&lt;0.50")</f>
        <v>3</v>
      </c>
      <c r="BL88" s="88">
        <f t="shared" ref="BL88:BL91" si="74">BK88/$BK$91</f>
        <v>0.33333333333333331</v>
      </c>
      <c r="BM88" s="1">
        <f t="shared" si="62"/>
        <v>1</v>
      </c>
      <c r="BN88" s="77" t="s">
        <v>242</v>
      </c>
      <c r="BO88" s="94">
        <f>COUNTIF(BM85:BM93, "&lt;0.75")-COUNTIF(BM85:BM93, "&lt;0.50")</f>
        <v>1</v>
      </c>
      <c r="BP88" s="88">
        <f t="shared" ref="BP88:BP91" si="75">BO88/$BO$91</f>
        <v>0.1111111111111111</v>
      </c>
      <c r="BQ88" s="81">
        <f t="shared" si="63"/>
        <v>1</v>
      </c>
      <c r="BR88" s="77" t="s">
        <v>242</v>
      </c>
      <c r="BS88" s="94">
        <f>COUNTIF(BQ85:BQ93, "&lt;0.75")-COUNTIF(BQ85:BQ93, "&lt;0.50")</f>
        <v>0</v>
      </c>
      <c r="BT88" s="88">
        <f t="shared" ref="BT88:BT91" si="76">BS88/$BS$91</f>
        <v>0</v>
      </c>
      <c r="BV88" s="77" t="s">
        <v>242</v>
      </c>
      <c r="BW88" s="94">
        <f>COUNTIF(AV85:BQ93, "&lt;0.75")-COUNTIF(AV85:BQ93, "&lt;0.50")</f>
        <v>10</v>
      </c>
      <c r="BX88" s="88">
        <f t="shared" ref="BX88:BX91" si="77">BW88/$BW$91</f>
        <v>9.6153846153846159E-2</v>
      </c>
    </row>
    <row r="89" spans="2:76" ht="15" customHeight="1" x14ac:dyDescent="0.25">
      <c r="B89" s="31"/>
      <c r="C89" s="22" t="s">
        <v>115</v>
      </c>
      <c r="D89" s="39" t="s">
        <v>116</v>
      </c>
      <c r="E89" s="31"/>
      <c r="F89" s="20">
        <v>1</v>
      </c>
      <c r="G89" s="1">
        <v>0</v>
      </c>
      <c r="H89" s="1">
        <v>1</v>
      </c>
      <c r="I89" s="62">
        <v>0</v>
      </c>
      <c r="J89" s="7">
        <v>1</v>
      </c>
      <c r="K89" s="1">
        <v>1</v>
      </c>
      <c r="L89" s="1">
        <v>1</v>
      </c>
      <c r="M89" s="1">
        <v>1</v>
      </c>
      <c r="N89" s="62">
        <v>1</v>
      </c>
      <c r="O89" s="7">
        <v>1</v>
      </c>
      <c r="P89" s="1">
        <v>1</v>
      </c>
      <c r="Q89" s="1">
        <v>0</v>
      </c>
      <c r="R89" s="1">
        <v>1</v>
      </c>
      <c r="S89" s="62">
        <v>1</v>
      </c>
      <c r="T89" s="7">
        <v>0</v>
      </c>
      <c r="U89" s="1">
        <v>1</v>
      </c>
      <c r="V89" s="1">
        <v>0</v>
      </c>
      <c r="W89" s="62">
        <v>1</v>
      </c>
      <c r="X89" s="7">
        <v>1</v>
      </c>
      <c r="Y89" s="1">
        <v>0</v>
      </c>
      <c r="Z89" s="1">
        <v>1</v>
      </c>
      <c r="AA89" s="62">
        <v>1</v>
      </c>
      <c r="AB89" s="38">
        <v>1</v>
      </c>
      <c r="AF89" s="31"/>
      <c r="AG89" s="22" t="s">
        <v>115</v>
      </c>
      <c r="AH89" s="39" t="s">
        <v>116</v>
      </c>
      <c r="AI89" s="31"/>
      <c r="AJ89">
        <f>COUNTIF(TableA[#This Row], 1)</f>
        <v>2</v>
      </c>
      <c r="AK89">
        <f>COUNTIF(TableB[#This Row], 1)</f>
        <v>5</v>
      </c>
      <c r="AL89">
        <f>COUNTIF(TableD[#This Row], 1)</f>
        <v>4</v>
      </c>
      <c r="AM89">
        <f>COUNTIF(TableE[#This Row], 1)</f>
        <v>2</v>
      </c>
      <c r="AN89">
        <f>COUNTIF(TableF[#This Row], 1)</f>
        <v>3</v>
      </c>
      <c r="AO89">
        <f>COUNTIF(TableG[#This Row], 1)</f>
        <v>1</v>
      </c>
      <c r="AR89" s="31"/>
      <c r="AS89" s="22" t="s">
        <v>115</v>
      </c>
      <c r="AT89" s="39" t="s">
        <v>116</v>
      </c>
      <c r="AU89" s="31"/>
      <c r="AV89" s="80">
        <f t="shared" si="58"/>
        <v>0.5</v>
      </c>
      <c r="AW89" s="77" t="s">
        <v>241</v>
      </c>
      <c r="AX89" s="94">
        <f>COUNTIF(AV85:AV93, "&lt;0.5")-COUNTIF(AV85:AV93, "&lt;0.25")</f>
        <v>1</v>
      </c>
      <c r="AY89" s="88">
        <f t="shared" si="71"/>
        <v>0.1111111111111111</v>
      </c>
      <c r="AZ89" s="7"/>
      <c r="BA89" s="1">
        <f t="shared" si="59"/>
        <v>1</v>
      </c>
      <c r="BB89" s="77" t="s">
        <v>241</v>
      </c>
      <c r="BC89" s="94">
        <f>COUNTIF(BA85:BA93, "&lt;0.5")-COUNTIF(BA85:BA93, "&lt;0.25")</f>
        <v>0</v>
      </c>
      <c r="BD89" s="88">
        <f t="shared" si="72"/>
        <v>0</v>
      </c>
      <c r="BE89" s="1">
        <f t="shared" si="60"/>
        <v>0.8</v>
      </c>
      <c r="BF89" s="77" t="s">
        <v>241</v>
      </c>
      <c r="BG89" s="94">
        <f>COUNTIF(BE85:BE93, "&lt;0.5")-COUNTIF(BE85:BE93, "&lt;0.25")</f>
        <v>1</v>
      </c>
      <c r="BH89" s="88">
        <f t="shared" si="73"/>
        <v>0.1111111111111111</v>
      </c>
      <c r="BI89" s="1">
        <f t="shared" si="61"/>
        <v>0.5</v>
      </c>
      <c r="BJ89" s="77" t="s">
        <v>241</v>
      </c>
      <c r="BK89" s="94">
        <f>COUNTIF(BI85:BI93, "&lt;0.5")-COUNTIF(BI85:BI93, "&lt;0.25")</f>
        <v>0</v>
      </c>
      <c r="BL89" s="88">
        <f t="shared" si="74"/>
        <v>0</v>
      </c>
      <c r="BM89" s="1">
        <f t="shared" si="62"/>
        <v>0.75</v>
      </c>
      <c r="BN89" s="77" t="s">
        <v>241</v>
      </c>
      <c r="BO89" s="94">
        <f>COUNTIF(BM85:BM93, "&lt;0.5")-COUNTIF(BM85:BM93, "&lt;0.25")</f>
        <v>0</v>
      </c>
      <c r="BP89" s="88">
        <f t="shared" si="75"/>
        <v>0</v>
      </c>
      <c r="BQ89" s="81">
        <f t="shared" si="63"/>
        <v>1</v>
      </c>
      <c r="BR89" s="77" t="s">
        <v>241</v>
      </c>
      <c r="BS89" s="94">
        <f>COUNTIF(BQ85:BQ93, "&lt;0.5")-COUNTIF(BQ85:BQ93, "&lt;0.25")</f>
        <v>0</v>
      </c>
      <c r="BT89" s="88">
        <f t="shared" si="76"/>
        <v>0</v>
      </c>
      <c r="BV89" s="77" t="s">
        <v>241</v>
      </c>
      <c r="BW89" s="94">
        <f>COUNTIF(AV85:BQ93, "&lt;0.5")-COUNTIF(AV85:BQ93, "&lt;0.25")</f>
        <v>5</v>
      </c>
      <c r="BX89" s="88">
        <f t="shared" si="77"/>
        <v>4.807692307692308E-2</v>
      </c>
    </row>
    <row r="90" spans="2:76" ht="15" customHeight="1" x14ac:dyDescent="0.25">
      <c r="B90" s="31"/>
      <c r="C90" s="22" t="s">
        <v>117</v>
      </c>
      <c r="D90" s="40" t="s">
        <v>118</v>
      </c>
      <c r="E90" s="68"/>
      <c r="F90" s="20">
        <v>0</v>
      </c>
      <c r="G90" s="1">
        <v>0</v>
      </c>
      <c r="H90" s="1">
        <v>0</v>
      </c>
      <c r="I90" s="62">
        <v>1</v>
      </c>
      <c r="J90" s="7">
        <v>1</v>
      </c>
      <c r="K90" s="1">
        <v>1</v>
      </c>
      <c r="L90" s="1">
        <v>1</v>
      </c>
      <c r="M90" s="1">
        <v>1</v>
      </c>
      <c r="N90" s="62">
        <v>1</v>
      </c>
      <c r="O90" s="7">
        <v>0</v>
      </c>
      <c r="P90" s="1">
        <v>1</v>
      </c>
      <c r="Q90" s="1">
        <v>0</v>
      </c>
      <c r="R90" s="1">
        <v>0</v>
      </c>
      <c r="S90" s="62">
        <v>1</v>
      </c>
      <c r="T90" s="7">
        <v>1</v>
      </c>
      <c r="U90" s="1">
        <v>1</v>
      </c>
      <c r="V90" s="1">
        <v>1</v>
      </c>
      <c r="W90" s="62">
        <v>1</v>
      </c>
      <c r="X90" s="7">
        <v>1</v>
      </c>
      <c r="Y90" s="1">
        <v>0</v>
      </c>
      <c r="Z90" s="1">
        <v>0</v>
      </c>
      <c r="AA90" s="62">
        <v>1</v>
      </c>
      <c r="AB90" s="38">
        <v>1</v>
      </c>
      <c r="AF90" s="31"/>
      <c r="AG90" s="22" t="s">
        <v>117</v>
      </c>
      <c r="AH90" s="40" t="s">
        <v>118</v>
      </c>
      <c r="AI90" s="68"/>
      <c r="AJ90">
        <f>COUNTIF(TableA[#This Row], 1)</f>
        <v>1</v>
      </c>
      <c r="AK90">
        <f>COUNTIF(TableB[#This Row], 1)</f>
        <v>5</v>
      </c>
      <c r="AL90">
        <f>COUNTIF(TableD[#This Row], 1)</f>
        <v>2</v>
      </c>
      <c r="AM90">
        <f>COUNTIF(TableE[#This Row], 1)</f>
        <v>4</v>
      </c>
      <c r="AN90">
        <f>COUNTIF(TableF[#This Row], 1)</f>
        <v>2</v>
      </c>
      <c r="AO90">
        <f>COUNTIF(TableG[#This Row], 1)</f>
        <v>1</v>
      </c>
      <c r="AR90" s="31"/>
      <c r="AS90" s="22" t="s">
        <v>117</v>
      </c>
      <c r="AT90" s="40" t="s">
        <v>118</v>
      </c>
      <c r="AU90" s="68"/>
      <c r="AV90" s="80">
        <f t="shared" si="58"/>
        <v>0.25</v>
      </c>
      <c r="AW90" s="77" t="s">
        <v>240</v>
      </c>
      <c r="AX90" s="94">
        <f>COUNTIF(AV85:AV93, "&lt;0.25")-COUNTIF(AV85:AV93, "&lt;0")</f>
        <v>0</v>
      </c>
      <c r="AY90" s="88">
        <f t="shared" si="71"/>
        <v>0</v>
      </c>
      <c r="AZ90" s="7"/>
      <c r="BA90" s="1">
        <f t="shared" si="59"/>
        <v>1</v>
      </c>
      <c r="BB90" s="77" t="s">
        <v>240</v>
      </c>
      <c r="BC90" s="94">
        <f>COUNTIF(BA85:BA93, "&lt;0.25")-COUNTIF(BA85:BA93, "&lt;0")</f>
        <v>0</v>
      </c>
      <c r="BD90" s="88">
        <f t="shared" si="72"/>
        <v>0</v>
      </c>
      <c r="BE90" s="66">
        <f>AL90/AL$6</f>
        <v>0.4</v>
      </c>
      <c r="BF90" s="77" t="s">
        <v>240</v>
      </c>
      <c r="BG90" s="94">
        <f>COUNTIF(BE85:BE93, "&lt;0.25")-COUNTIF(BE85:BE93, "&lt;0")</f>
        <v>0</v>
      </c>
      <c r="BH90" s="88">
        <f t="shared" si="73"/>
        <v>0</v>
      </c>
      <c r="BI90" s="1">
        <f t="shared" si="61"/>
        <v>1</v>
      </c>
      <c r="BJ90" s="77" t="s">
        <v>240</v>
      </c>
      <c r="BK90" s="94">
        <f>COUNTIF(BI85:BI93, "&lt;0.25")-COUNTIF(BI85:BI93, "&lt;0")</f>
        <v>0</v>
      </c>
      <c r="BL90" s="88">
        <f t="shared" si="74"/>
        <v>0</v>
      </c>
      <c r="BM90" s="1">
        <f t="shared" si="62"/>
        <v>0.5</v>
      </c>
      <c r="BN90" s="77" t="s">
        <v>240</v>
      </c>
      <c r="BO90" s="94">
        <f>COUNTIF(BM85:BM93, "&lt;0.25")-COUNTIF(BM85:BM93, "&lt;0")</f>
        <v>0</v>
      </c>
      <c r="BP90" s="88">
        <f t="shared" si="75"/>
        <v>0</v>
      </c>
      <c r="BQ90" s="81">
        <f t="shared" si="63"/>
        <v>1</v>
      </c>
      <c r="BR90" s="77" t="s">
        <v>240</v>
      </c>
      <c r="BS90" s="94">
        <f>COUNTIF(BQ85:BQ93, "&lt;0.25")-COUNTIF(BQ85:BQ93, "&lt;0")</f>
        <v>0</v>
      </c>
      <c r="BT90" s="88">
        <f t="shared" si="76"/>
        <v>0</v>
      </c>
      <c r="BV90" s="77" t="s">
        <v>240</v>
      </c>
      <c r="BW90" s="94">
        <f>COUNTIF(AV85:BQ93, "&lt;0.25")-COUNTIF(AV85:BQ93, "&lt;0")</f>
        <v>22</v>
      </c>
      <c r="BX90" s="88">
        <f t="shared" si="77"/>
        <v>0.21153846153846154</v>
      </c>
    </row>
    <row r="91" spans="2:76" ht="15" customHeight="1" x14ac:dyDescent="0.25">
      <c r="B91" s="31"/>
      <c r="C91" s="22" t="s">
        <v>119</v>
      </c>
      <c r="D91" s="39" t="s">
        <v>120</v>
      </c>
      <c r="E91" s="31"/>
      <c r="F91" s="20">
        <v>1</v>
      </c>
      <c r="G91" s="1">
        <v>1</v>
      </c>
      <c r="H91" s="1">
        <v>1</v>
      </c>
      <c r="I91" s="62">
        <v>1</v>
      </c>
      <c r="J91" s="7">
        <v>1</v>
      </c>
      <c r="K91" s="1">
        <v>1</v>
      </c>
      <c r="L91" s="1">
        <v>1</v>
      </c>
      <c r="M91" s="1">
        <v>1</v>
      </c>
      <c r="N91" s="62">
        <v>1</v>
      </c>
      <c r="O91" s="7">
        <v>0</v>
      </c>
      <c r="P91" s="1">
        <v>1</v>
      </c>
      <c r="Q91" s="1">
        <v>1</v>
      </c>
      <c r="R91" s="1">
        <v>1</v>
      </c>
      <c r="S91" s="62">
        <v>1</v>
      </c>
      <c r="T91" s="7">
        <v>1</v>
      </c>
      <c r="U91" s="1">
        <v>1</v>
      </c>
      <c r="V91" s="1">
        <v>1</v>
      </c>
      <c r="W91" s="62">
        <v>0</v>
      </c>
      <c r="X91" s="7">
        <v>1</v>
      </c>
      <c r="Y91" s="1">
        <v>1</v>
      </c>
      <c r="Z91" s="1">
        <v>1</v>
      </c>
      <c r="AA91" s="62">
        <v>1</v>
      </c>
      <c r="AB91" s="38">
        <v>1</v>
      </c>
      <c r="AF91" s="31"/>
      <c r="AG91" s="22" t="s">
        <v>119</v>
      </c>
      <c r="AH91" s="39" t="s">
        <v>120</v>
      </c>
      <c r="AI91" s="31"/>
      <c r="AJ91">
        <f>COUNTIF(TableA[#This Row], 1)</f>
        <v>4</v>
      </c>
      <c r="AK91">
        <f>COUNTIF(TableB[#This Row], 1)</f>
        <v>5</v>
      </c>
      <c r="AL91">
        <f>COUNTIF(TableD[#This Row], 1)</f>
        <v>4</v>
      </c>
      <c r="AM91">
        <f>COUNTIF(TableE[#This Row], 1)</f>
        <v>3</v>
      </c>
      <c r="AN91">
        <f>COUNTIF(TableF[#This Row], 1)</f>
        <v>4</v>
      </c>
      <c r="AO91">
        <f>COUNTIF(TableG[#This Row], 1)</f>
        <v>1</v>
      </c>
      <c r="AR91" s="31"/>
      <c r="AS91" s="22" t="s">
        <v>119</v>
      </c>
      <c r="AT91" s="39" t="s">
        <v>120</v>
      </c>
      <c r="AU91" s="31"/>
      <c r="AV91" s="80">
        <f t="shared" si="58"/>
        <v>1</v>
      </c>
      <c r="AW91" s="77" t="s">
        <v>247</v>
      </c>
      <c r="AX91">
        <f>COUNT(AV85:AV93)</f>
        <v>9</v>
      </c>
      <c r="AY91" s="88">
        <f t="shared" si="71"/>
        <v>1</v>
      </c>
      <c r="AZ91" s="7"/>
      <c r="BA91" s="1">
        <f t="shared" si="59"/>
        <v>1</v>
      </c>
      <c r="BB91" s="77" t="s">
        <v>247</v>
      </c>
      <c r="BC91">
        <f>COUNT(BA85:BA93)</f>
        <v>9</v>
      </c>
      <c r="BD91" s="88">
        <f t="shared" si="72"/>
        <v>1</v>
      </c>
      <c r="BE91" s="1">
        <f t="shared" si="60"/>
        <v>0.8</v>
      </c>
      <c r="BF91" s="77" t="s">
        <v>247</v>
      </c>
      <c r="BG91">
        <f>COUNT(BE85:BE93)</f>
        <v>9</v>
      </c>
      <c r="BH91" s="88">
        <f t="shared" si="73"/>
        <v>1</v>
      </c>
      <c r="BI91" s="1">
        <f t="shared" si="61"/>
        <v>0.75</v>
      </c>
      <c r="BJ91" s="77" t="s">
        <v>247</v>
      </c>
      <c r="BK91">
        <f>COUNT(BI85:BI93)</f>
        <v>9</v>
      </c>
      <c r="BL91" s="88">
        <f t="shared" si="74"/>
        <v>1</v>
      </c>
      <c r="BM91" s="1">
        <f t="shared" si="62"/>
        <v>1</v>
      </c>
      <c r="BN91" s="77" t="s">
        <v>247</v>
      </c>
      <c r="BO91">
        <f>COUNT(BM85:BM93)</f>
        <v>9</v>
      </c>
      <c r="BP91" s="88">
        <f t="shared" si="75"/>
        <v>1</v>
      </c>
      <c r="BQ91" s="81">
        <f t="shared" si="63"/>
        <v>1</v>
      </c>
      <c r="BR91" s="77" t="s">
        <v>247</v>
      </c>
      <c r="BS91">
        <f>COUNT(BQ85:BQ93)</f>
        <v>9</v>
      </c>
      <c r="BT91" s="88">
        <f t="shared" si="76"/>
        <v>1</v>
      </c>
      <c r="BV91" s="77" t="s">
        <v>247</v>
      </c>
      <c r="BW91">
        <f>COUNT(AV85:BQ93)</f>
        <v>104</v>
      </c>
      <c r="BX91" s="88">
        <f t="shared" si="77"/>
        <v>1</v>
      </c>
    </row>
    <row r="92" spans="2:76" ht="15" customHeight="1" x14ac:dyDescent="0.25">
      <c r="B92" s="31"/>
      <c r="C92" s="22" t="s">
        <v>121</v>
      </c>
      <c r="D92" s="39" t="s">
        <v>122</v>
      </c>
      <c r="E92" s="31"/>
      <c r="F92" s="20">
        <v>0</v>
      </c>
      <c r="G92" s="1">
        <v>0</v>
      </c>
      <c r="H92" s="1">
        <v>1</v>
      </c>
      <c r="I92" s="62">
        <v>1</v>
      </c>
      <c r="J92" s="7">
        <v>1</v>
      </c>
      <c r="K92" s="1">
        <v>1</v>
      </c>
      <c r="L92" s="1">
        <v>1</v>
      </c>
      <c r="M92" s="1">
        <v>1</v>
      </c>
      <c r="N92" s="62">
        <v>1</v>
      </c>
      <c r="O92" s="7">
        <v>1</v>
      </c>
      <c r="P92" s="1">
        <v>1</v>
      </c>
      <c r="Q92" s="1">
        <v>1</v>
      </c>
      <c r="R92" s="1">
        <v>1</v>
      </c>
      <c r="S92" s="62">
        <v>1</v>
      </c>
      <c r="T92" s="7">
        <v>0</v>
      </c>
      <c r="U92" s="1">
        <v>1</v>
      </c>
      <c r="V92" s="1">
        <v>0</v>
      </c>
      <c r="W92" s="62">
        <v>1</v>
      </c>
      <c r="X92" s="7">
        <v>1</v>
      </c>
      <c r="Y92" s="1">
        <v>1</v>
      </c>
      <c r="Z92" s="1">
        <v>1</v>
      </c>
      <c r="AA92" s="62">
        <v>1</v>
      </c>
      <c r="AB92" s="38">
        <v>1</v>
      </c>
      <c r="AF92" s="31"/>
      <c r="AG92" s="22" t="s">
        <v>121</v>
      </c>
      <c r="AH92" s="39" t="s">
        <v>122</v>
      </c>
      <c r="AI92" s="31"/>
      <c r="AJ92">
        <f>COUNTIF(TableA[#This Row], 1)</f>
        <v>2</v>
      </c>
      <c r="AK92">
        <f>COUNTIF(TableB[#This Row], 1)</f>
        <v>5</v>
      </c>
      <c r="AL92">
        <f>COUNTIF(TableD[#This Row], 1)</f>
        <v>5</v>
      </c>
      <c r="AM92">
        <f>COUNTIF(TableE[#This Row], 1)</f>
        <v>2</v>
      </c>
      <c r="AN92">
        <f>COUNTIF(TableF[#This Row], 1)</f>
        <v>4</v>
      </c>
      <c r="AO92">
        <f>COUNTIF(TableG[#This Row], 1)</f>
        <v>1</v>
      </c>
      <c r="AR92" s="31"/>
      <c r="AS92" s="22" t="s">
        <v>121</v>
      </c>
      <c r="AT92" s="39" t="s">
        <v>122</v>
      </c>
      <c r="AU92" s="31"/>
      <c r="AV92" s="80">
        <f t="shared" si="58"/>
        <v>0.5</v>
      </c>
      <c r="AW92" s="7"/>
      <c r="AX92" s="7"/>
      <c r="AY92" s="7"/>
      <c r="AZ92" s="7"/>
      <c r="BA92" s="1">
        <f t="shared" si="59"/>
        <v>1</v>
      </c>
      <c r="BB92" s="1"/>
      <c r="BC92" s="1"/>
      <c r="BD92" s="1"/>
      <c r="BE92" s="1">
        <f t="shared" si="60"/>
        <v>1</v>
      </c>
      <c r="BF92" s="1"/>
      <c r="BG92" s="1"/>
      <c r="BH92" s="1"/>
      <c r="BI92" s="1">
        <f t="shared" si="61"/>
        <v>0.5</v>
      </c>
      <c r="BJ92" s="1"/>
      <c r="BK92" s="1"/>
      <c r="BL92" s="1"/>
      <c r="BM92" s="1">
        <f t="shared" si="62"/>
        <v>1</v>
      </c>
      <c r="BN92" s="62"/>
      <c r="BO92" s="62"/>
      <c r="BP92" s="62"/>
      <c r="BQ92" s="81">
        <f t="shared" si="63"/>
        <v>1</v>
      </c>
      <c r="BX92" s="88"/>
    </row>
    <row r="93" spans="2:76" ht="15" customHeight="1" x14ac:dyDescent="0.25">
      <c r="B93" s="31"/>
      <c r="C93" s="22" t="s">
        <v>123</v>
      </c>
      <c r="D93" s="40" t="s">
        <v>124</v>
      </c>
      <c r="E93" s="68"/>
      <c r="F93" s="20">
        <v>1</v>
      </c>
      <c r="G93" s="1">
        <v>1</v>
      </c>
      <c r="H93" s="1">
        <v>1</v>
      </c>
      <c r="I93" s="62">
        <v>1</v>
      </c>
      <c r="J93" s="7">
        <v>1</v>
      </c>
      <c r="K93" s="1">
        <v>1</v>
      </c>
      <c r="L93" s="1">
        <v>1</v>
      </c>
      <c r="M93" s="1">
        <v>1</v>
      </c>
      <c r="N93" s="62">
        <v>1</v>
      </c>
      <c r="O93" s="7">
        <v>1</v>
      </c>
      <c r="P93" s="1">
        <v>1</v>
      </c>
      <c r="Q93" s="1">
        <v>1</v>
      </c>
      <c r="R93" s="1">
        <v>1</v>
      </c>
      <c r="S93" s="62">
        <v>1</v>
      </c>
      <c r="T93" s="7">
        <v>1</v>
      </c>
      <c r="U93" s="1">
        <v>1</v>
      </c>
      <c r="V93" s="1">
        <v>1</v>
      </c>
      <c r="W93" s="62">
        <v>1</v>
      </c>
      <c r="X93" s="7">
        <v>1</v>
      </c>
      <c r="Y93" s="1">
        <v>1</v>
      </c>
      <c r="Z93" s="1">
        <v>1</v>
      </c>
      <c r="AA93" s="62">
        <v>1</v>
      </c>
      <c r="AB93" s="38">
        <v>1</v>
      </c>
      <c r="AF93" s="31"/>
      <c r="AG93" s="22" t="s">
        <v>123</v>
      </c>
      <c r="AH93" s="40" t="s">
        <v>124</v>
      </c>
      <c r="AI93" s="68"/>
      <c r="AJ93">
        <f>COUNTIF(TableA[#This Row], 1)</f>
        <v>4</v>
      </c>
      <c r="AK93">
        <f>COUNTIF(TableB[#This Row], 1)</f>
        <v>5</v>
      </c>
      <c r="AL93">
        <f>COUNTIF(TableD[#This Row], 1)</f>
        <v>5</v>
      </c>
      <c r="AM93">
        <f>COUNTIF(TableE[#This Row], 1)</f>
        <v>4</v>
      </c>
      <c r="AN93">
        <f>COUNTIF(TableF[#This Row], 1)</f>
        <v>4</v>
      </c>
      <c r="AO93">
        <f>COUNTIF(TableG[#This Row], 1)</f>
        <v>1</v>
      </c>
      <c r="AR93" s="31"/>
      <c r="AS93" s="22" t="s">
        <v>123</v>
      </c>
      <c r="AT93" s="40" t="s">
        <v>124</v>
      </c>
      <c r="AU93" s="68"/>
      <c r="AV93" s="80">
        <f t="shared" si="58"/>
        <v>1</v>
      </c>
      <c r="AW93" s="7"/>
      <c r="AX93" s="7"/>
      <c r="AY93" s="7"/>
      <c r="AZ93" s="7"/>
      <c r="BA93" s="1">
        <f t="shared" si="59"/>
        <v>1</v>
      </c>
      <c r="BB93" s="1"/>
      <c r="BC93" s="1"/>
      <c r="BD93" s="1"/>
      <c r="BE93" s="1">
        <f t="shared" si="60"/>
        <v>1</v>
      </c>
      <c r="BF93" s="1"/>
      <c r="BG93" s="1"/>
      <c r="BH93" s="1"/>
      <c r="BI93" s="1">
        <f t="shared" si="61"/>
        <v>1</v>
      </c>
      <c r="BJ93" s="1"/>
      <c r="BK93" s="1"/>
      <c r="BL93" s="1"/>
      <c r="BM93" s="1">
        <f t="shared" si="62"/>
        <v>1</v>
      </c>
      <c r="BN93" s="62"/>
      <c r="BO93" s="62"/>
      <c r="BP93" s="62"/>
      <c r="BQ93" s="81">
        <f t="shared" si="63"/>
        <v>1</v>
      </c>
      <c r="BX93" s="88"/>
    </row>
    <row r="94" spans="2:76" ht="15" customHeight="1" thickBot="1" x14ac:dyDescent="0.3">
      <c r="B94" s="42"/>
      <c r="C94" s="23"/>
      <c r="D94" s="43"/>
      <c r="E94" s="42"/>
      <c r="F94" s="44"/>
      <c r="G94" s="4"/>
      <c r="H94" s="4"/>
      <c r="I94" s="63"/>
      <c r="J94" s="8"/>
      <c r="K94" s="4"/>
      <c r="L94" s="4"/>
      <c r="M94" s="4"/>
      <c r="N94" s="63"/>
      <c r="O94" s="8"/>
      <c r="P94" s="4"/>
      <c r="Q94" s="4"/>
      <c r="R94" s="4"/>
      <c r="S94" s="63"/>
      <c r="T94" s="8"/>
      <c r="U94" s="4"/>
      <c r="V94" s="4"/>
      <c r="W94" s="63"/>
      <c r="X94" s="8"/>
      <c r="Y94" s="4"/>
      <c r="Z94" s="4"/>
      <c r="AA94" s="63"/>
      <c r="AB94" s="36"/>
      <c r="AF94" s="42"/>
      <c r="AG94" s="23"/>
      <c r="AH94" s="43"/>
      <c r="AI94" s="42"/>
      <c r="AR94" s="42"/>
      <c r="AS94" s="23"/>
      <c r="AT94" s="43"/>
      <c r="AU94" s="42"/>
      <c r="AV94" s="80"/>
      <c r="AW94" s="7"/>
      <c r="AX94" s="7"/>
      <c r="AY94" s="7"/>
      <c r="AZ94" s="7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62"/>
      <c r="BO94" s="62"/>
      <c r="BP94" s="62"/>
      <c r="BQ94" s="81"/>
      <c r="BX94" s="88"/>
    </row>
    <row r="95" spans="2:76" ht="15" customHeight="1" thickBot="1" x14ac:dyDescent="0.3">
      <c r="B95" s="51">
        <v>8</v>
      </c>
      <c r="C95" s="52"/>
      <c r="D95" s="53" t="s">
        <v>125</v>
      </c>
      <c r="E95" s="51"/>
      <c r="F95" s="55"/>
      <c r="G95" s="11"/>
      <c r="H95" s="11"/>
      <c r="I95" s="74"/>
      <c r="J95" s="71"/>
      <c r="K95" s="11"/>
      <c r="L95" s="11"/>
      <c r="M95" s="11"/>
      <c r="N95" s="74"/>
      <c r="O95" s="71"/>
      <c r="P95" s="11"/>
      <c r="Q95" s="11"/>
      <c r="R95" s="11"/>
      <c r="S95" s="74"/>
      <c r="T95" s="71"/>
      <c r="U95" s="11"/>
      <c r="V95" s="11"/>
      <c r="W95" s="74"/>
      <c r="X95" s="71"/>
      <c r="Y95" s="11"/>
      <c r="Z95" s="11"/>
      <c r="AA95" s="74"/>
      <c r="AB95" s="73"/>
      <c r="AF95" s="51">
        <v>8</v>
      </c>
      <c r="AG95" s="52"/>
      <c r="AH95" s="53" t="s">
        <v>125</v>
      </c>
      <c r="AI95" s="51"/>
      <c r="AR95" s="51">
        <v>8</v>
      </c>
      <c r="AS95" s="52"/>
      <c r="AT95" s="53" t="s">
        <v>125</v>
      </c>
      <c r="AU95" s="51"/>
      <c r="AV95" s="80"/>
      <c r="AW95" s="7"/>
      <c r="AX95" s="7"/>
      <c r="AY95" s="7"/>
      <c r="AZ95" s="7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62"/>
      <c r="BO95" s="62"/>
      <c r="BP95" s="62"/>
      <c r="BQ95" s="81"/>
      <c r="BX95" s="88"/>
    </row>
    <row r="96" spans="2:76" ht="15" customHeight="1" x14ac:dyDescent="0.25">
      <c r="B96" s="45"/>
      <c r="C96" s="46"/>
      <c r="D96" s="47"/>
      <c r="E96" s="45"/>
      <c r="F96" s="48"/>
      <c r="G96" s="49"/>
      <c r="H96" s="49"/>
      <c r="I96" s="75"/>
      <c r="J96" s="72"/>
      <c r="K96" s="49"/>
      <c r="L96" s="49"/>
      <c r="M96" s="49"/>
      <c r="N96" s="75"/>
      <c r="O96" s="72"/>
      <c r="P96" s="49"/>
      <c r="Q96" s="49"/>
      <c r="R96" s="49"/>
      <c r="S96" s="75"/>
      <c r="T96" s="72"/>
      <c r="U96" s="49"/>
      <c r="V96" s="49"/>
      <c r="W96" s="75"/>
      <c r="X96" s="72"/>
      <c r="Y96" s="49"/>
      <c r="Z96" s="49"/>
      <c r="AA96" s="75"/>
      <c r="AB96" s="59"/>
      <c r="AF96" s="45"/>
      <c r="AG96" s="46"/>
      <c r="AH96" s="47"/>
      <c r="AI96" s="45"/>
      <c r="AR96" s="45"/>
      <c r="AS96" s="46"/>
      <c r="AT96" s="47"/>
      <c r="AU96" s="45"/>
      <c r="AV96" s="80"/>
      <c r="AW96" s="7"/>
      <c r="AX96" s="7"/>
      <c r="AY96" s="7"/>
      <c r="AZ96" s="7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62"/>
      <c r="BO96" s="62"/>
      <c r="BP96" s="62"/>
      <c r="BQ96" s="81"/>
      <c r="BX96" s="88"/>
    </row>
    <row r="97" spans="2:76" ht="15" customHeight="1" x14ac:dyDescent="0.25">
      <c r="B97" s="31"/>
      <c r="C97" s="22" t="s">
        <v>126</v>
      </c>
      <c r="D97" s="40" t="s">
        <v>127</v>
      </c>
      <c r="E97" s="68"/>
      <c r="F97" s="20">
        <v>1</v>
      </c>
      <c r="G97" s="1">
        <v>1</v>
      </c>
      <c r="H97" s="1">
        <v>1</v>
      </c>
      <c r="I97" s="62">
        <v>1</v>
      </c>
      <c r="J97" s="7">
        <v>1</v>
      </c>
      <c r="K97" s="1">
        <v>1</v>
      </c>
      <c r="L97" s="1">
        <v>1</v>
      </c>
      <c r="M97" s="1">
        <v>1</v>
      </c>
      <c r="N97" s="62">
        <v>1</v>
      </c>
      <c r="O97" s="7">
        <v>1</v>
      </c>
      <c r="P97" s="1">
        <v>1</v>
      </c>
      <c r="Q97" s="1">
        <v>1</v>
      </c>
      <c r="R97" s="1">
        <v>1</v>
      </c>
      <c r="S97" s="62">
        <v>1</v>
      </c>
      <c r="T97" s="7">
        <v>1</v>
      </c>
      <c r="U97" s="1">
        <v>1</v>
      </c>
      <c r="V97" s="1">
        <v>1</v>
      </c>
      <c r="W97" s="62">
        <v>1</v>
      </c>
      <c r="X97" s="7">
        <v>1</v>
      </c>
      <c r="Y97" s="1">
        <v>1</v>
      </c>
      <c r="Z97" s="1">
        <v>1</v>
      </c>
      <c r="AA97" s="62">
        <v>1</v>
      </c>
      <c r="AB97" s="38">
        <v>1</v>
      </c>
      <c r="AF97" s="31"/>
      <c r="AG97" s="22" t="s">
        <v>126</v>
      </c>
      <c r="AH97" s="40" t="s">
        <v>127</v>
      </c>
      <c r="AI97" s="68"/>
      <c r="AJ97">
        <f>COUNTIF(TableA[#This Row], 1)</f>
        <v>4</v>
      </c>
      <c r="AK97">
        <f>COUNTIF(TableB[#This Row], 1)</f>
        <v>5</v>
      </c>
      <c r="AL97">
        <f>COUNTIF(TableD[#This Row], 1)</f>
        <v>5</v>
      </c>
      <c r="AM97">
        <f>COUNTIF(TableE[#This Row], 1)</f>
        <v>4</v>
      </c>
      <c r="AN97">
        <f>COUNTIF(TableF[#This Row], 1)</f>
        <v>4</v>
      </c>
      <c r="AO97">
        <f>COUNTIF(TableG[#This Row], 1)</f>
        <v>1</v>
      </c>
      <c r="AR97" s="31"/>
      <c r="AS97" s="22" t="s">
        <v>126</v>
      </c>
      <c r="AT97" s="40" t="s">
        <v>127</v>
      </c>
      <c r="AU97" s="68"/>
      <c r="AV97" s="80">
        <f t="shared" si="58"/>
        <v>1</v>
      </c>
      <c r="AW97" s="77" t="s">
        <v>243</v>
      </c>
      <c r="AX97" s="92">
        <f>COUNTIF(AV97:AV110, "&gt;=0.75")</f>
        <v>9</v>
      </c>
      <c r="AY97" s="88">
        <f>AX97/$AX$101</f>
        <v>0.6428571428571429</v>
      </c>
      <c r="AZ97" s="7"/>
      <c r="BA97" s="1">
        <f t="shared" si="59"/>
        <v>1</v>
      </c>
      <c r="BB97" s="77" t="s">
        <v>243</v>
      </c>
      <c r="BC97" s="92">
        <f>COUNTIF(BA97:BA110, "&gt;=0.75")</f>
        <v>14</v>
      </c>
      <c r="BD97" s="88">
        <f>BC97/$BC$101</f>
        <v>1</v>
      </c>
      <c r="BE97" s="1">
        <f t="shared" si="60"/>
        <v>1</v>
      </c>
      <c r="BF97" s="77" t="s">
        <v>243</v>
      </c>
      <c r="BG97" s="92">
        <f>COUNTIF(BE97:BE110, "&gt;=0.75")</f>
        <v>13</v>
      </c>
      <c r="BH97" s="88">
        <f>BG97/$BG$101</f>
        <v>0.9285714285714286</v>
      </c>
      <c r="BI97" s="1">
        <f t="shared" si="61"/>
        <v>1</v>
      </c>
      <c r="BJ97" s="77" t="s">
        <v>243</v>
      </c>
      <c r="BK97" s="92">
        <f>COUNTIF(BI97:BI110, "&gt;=0.75")</f>
        <v>11</v>
      </c>
      <c r="BL97" s="88">
        <f>BK97/$BK$101</f>
        <v>0.7857142857142857</v>
      </c>
      <c r="BM97" s="1">
        <f t="shared" si="62"/>
        <v>1</v>
      </c>
      <c r="BN97" s="77" t="s">
        <v>243</v>
      </c>
      <c r="BO97" s="92">
        <f>COUNTIF(BM97:BM110, "&gt;=0.75")</f>
        <v>12</v>
      </c>
      <c r="BP97" s="88">
        <f>BO97/$BO$101</f>
        <v>0.8571428571428571</v>
      </c>
      <c r="BQ97" s="81">
        <f t="shared" si="63"/>
        <v>1</v>
      </c>
      <c r="BR97" s="77" t="s">
        <v>243</v>
      </c>
      <c r="BS97" s="92">
        <f>COUNTIF(BQ97:BQ110, "&gt;=0.75")</f>
        <v>14</v>
      </c>
      <c r="BT97" s="88">
        <f>BS97/$BS$101</f>
        <v>1</v>
      </c>
      <c r="BV97" s="77" t="s">
        <v>243</v>
      </c>
      <c r="BW97" s="92">
        <f>COUNTIF(AV97:BQ110, "&gt;=0.75")</f>
        <v>99</v>
      </c>
      <c r="BX97" s="88">
        <f>BW97/$BW$101</f>
        <v>0.73880597014925375</v>
      </c>
    </row>
    <row r="98" spans="2:76" ht="15" customHeight="1" x14ac:dyDescent="0.25">
      <c r="B98" s="31"/>
      <c r="C98" s="22" t="s">
        <v>128</v>
      </c>
      <c r="D98" s="40" t="s">
        <v>129</v>
      </c>
      <c r="E98" s="68"/>
      <c r="F98" s="20">
        <v>1</v>
      </c>
      <c r="G98" s="1">
        <v>1</v>
      </c>
      <c r="H98" s="1">
        <v>1</v>
      </c>
      <c r="I98" s="62">
        <v>0</v>
      </c>
      <c r="J98" s="7">
        <v>1</v>
      </c>
      <c r="K98" s="1">
        <v>1</v>
      </c>
      <c r="L98" s="1">
        <v>1</v>
      </c>
      <c r="M98" s="1">
        <v>1</v>
      </c>
      <c r="N98" s="62">
        <v>1</v>
      </c>
      <c r="O98" s="7">
        <v>1</v>
      </c>
      <c r="P98" s="1">
        <v>1</v>
      </c>
      <c r="Q98" s="1">
        <v>1</v>
      </c>
      <c r="R98" s="1">
        <v>1</v>
      </c>
      <c r="S98" s="62">
        <v>1</v>
      </c>
      <c r="T98" s="7">
        <v>1</v>
      </c>
      <c r="U98" s="1">
        <v>1</v>
      </c>
      <c r="V98" s="1">
        <v>1</v>
      </c>
      <c r="W98" s="62">
        <v>1</v>
      </c>
      <c r="X98" s="7">
        <v>1</v>
      </c>
      <c r="Y98" s="1">
        <v>1</v>
      </c>
      <c r="Z98" s="1">
        <v>1</v>
      </c>
      <c r="AA98" s="62">
        <v>1</v>
      </c>
      <c r="AB98" s="38">
        <v>1</v>
      </c>
      <c r="AF98" s="31"/>
      <c r="AG98" s="22" t="s">
        <v>128</v>
      </c>
      <c r="AH98" s="40" t="s">
        <v>129</v>
      </c>
      <c r="AI98" s="68"/>
      <c r="AJ98">
        <f>COUNTIF(TableA[#This Row], 1)</f>
        <v>3</v>
      </c>
      <c r="AK98">
        <f>COUNTIF(TableB[#This Row], 1)</f>
        <v>5</v>
      </c>
      <c r="AL98">
        <f>COUNTIF(TableD[#This Row], 1)</f>
        <v>5</v>
      </c>
      <c r="AM98">
        <f>COUNTIF(TableE[#This Row], 1)</f>
        <v>4</v>
      </c>
      <c r="AN98">
        <f>COUNTIF(TableF[#This Row], 1)</f>
        <v>4</v>
      </c>
      <c r="AO98">
        <f>COUNTIF(TableG[#This Row], 1)</f>
        <v>1</v>
      </c>
      <c r="AR98" s="31"/>
      <c r="AS98" s="22" t="s">
        <v>128</v>
      </c>
      <c r="AT98" s="40" t="s">
        <v>129</v>
      </c>
      <c r="AU98" s="68"/>
      <c r="AV98" s="80">
        <f t="shared" si="58"/>
        <v>0.75</v>
      </c>
      <c r="AW98" s="77" t="s">
        <v>242</v>
      </c>
      <c r="AX98" s="94">
        <f>COUNTIF(AV97:AV110, "&lt;0.75")-COUNTIF(AV97:AV110, "&lt;0.50")</f>
        <v>3</v>
      </c>
      <c r="AY98" s="88">
        <f t="shared" ref="AY98:AY101" si="78">AX98/$AX$101</f>
        <v>0.21428571428571427</v>
      </c>
      <c r="AZ98" s="7"/>
      <c r="BA98" s="1">
        <f t="shared" si="59"/>
        <v>1</v>
      </c>
      <c r="BB98" s="77" t="s">
        <v>242</v>
      </c>
      <c r="BC98" s="94">
        <f>COUNTIF(BA97:BA110, "&lt;0.75")-COUNTIF(BA97:BA110, "&lt;0.50")</f>
        <v>0</v>
      </c>
      <c r="BD98" s="88">
        <f t="shared" ref="BD98:BD101" si="79">BC98/$BC$101</f>
        <v>0</v>
      </c>
      <c r="BE98" s="1">
        <f t="shared" si="60"/>
        <v>1</v>
      </c>
      <c r="BF98" s="77" t="s">
        <v>242</v>
      </c>
      <c r="BG98" s="94">
        <f>COUNTIF(BE97:BE110, "&lt;0.75")-COUNTIF(BE97:BE110, "&lt;0.50")</f>
        <v>1</v>
      </c>
      <c r="BH98" s="88">
        <f t="shared" ref="BH98:BH100" si="80">BG98/$BG$101</f>
        <v>7.1428571428571425E-2</v>
      </c>
      <c r="BI98" s="1">
        <f t="shared" si="61"/>
        <v>1</v>
      </c>
      <c r="BJ98" s="77" t="s">
        <v>242</v>
      </c>
      <c r="BK98" s="94">
        <f>COUNTIF(BI97:BI110, "&lt;0.75")-COUNTIF(BI97:BI110, "&lt;0.50")</f>
        <v>2</v>
      </c>
      <c r="BL98" s="88">
        <f t="shared" ref="BL98:BL101" si="81">BK98/$BK$101</f>
        <v>0.14285714285714285</v>
      </c>
      <c r="BM98" s="1">
        <f t="shared" si="62"/>
        <v>1</v>
      </c>
      <c r="BN98" s="77" t="s">
        <v>242</v>
      </c>
      <c r="BO98" s="94">
        <f>COUNTIF(BM97:BM110, "&lt;0.75")-COUNTIF(BM97:BM110, "&lt;0.50")</f>
        <v>2</v>
      </c>
      <c r="BP98" s="88">
        <f t="shared" ref="BP98:BP101" si="82">BO98/$BO$101</f>
        <v>0.14285714285714285</v>
      </c>
      <c r="BQ98" s="81">
        <f t="shared" si="63"/>
        <v>1</v>
      </c>
      <c r="BR98" s="77" t="s">
        <v>242</v>
      </c>
      <c r="BS98" s="94">
        <f>COUNTIF(BQ97:BQ110, "&lt;0.75")-COUNTIF(BQ97:BQ110, "&lt;0.50")</f>
        <v>0</v>
      </c>
      <c r="BT98" s="88">
        <f t="shared" ref="BT98:BT101" si="83">BS98/$BS$101</f>
        <v>0</v>
      </c>
      <c r="BV98" s="77" t="s">
        <v>242</v>
      </c>
      <c r="BW98" s="94">
        <f>COUNTIF(AV97:BQ110, "&lt;0.75")-COUNTIF(AV97:BQ110, "&lt;0.50")</f>
        <v>9</v>
      </c>
      <c r="BX98" s="88">
        <f t="shared" ref="BX98:BX101" si="84">BW98/$BW$101</f>
        <v>6.7164179104477612E-2</v>
      </c>
    </row>
    <row r="99" spans="2:76" ht="15" customHeight="1" x14ac:dyDescent="0.25">
      <c r="B99" s="31"/>
      <c r="C99" s="22" t="s">
        <v>130</v>
      </c>
      <c r="D99" s="40" t="s">
        <v>131</v>
      </c>
      <c r="E99" s="68"/>
      <c r="F99" s="20">
        <v>0</v>
      </c>
      <c r="G99" s="1">
        <v>0</v>
      </c>
      <c r="H99" s="1">
        <v>1</v>
      </c>
      <c r="I99" s="62">
        <v>0</v>
      </c>
      <c r="J99" s="7">
        <v>1</v>
      </c>
      <c r="K99" s="1">
        <v>1</v>
      </c>
      <c r="L99" s="1">
        <v>1</v>
      </c>
      <c r="M99" s="1">
        <v>1</v>
      </c>
      <c r="N99" s="62">
        <v>1</v>
      </c>
      <c r="O99" s="7">
        <v>1</v>
      </c>
      <c r="P99" s="1">
        <v>1</v>
      </c>
      <c r="Q99" s="1">
        <v>0</v>
      </c>
      <c r="R99" s="1">
        <v>1</v>
      </c>
      <c r="S99" s="62">
        <v>1</v>
      </c>
      <c r="T99" s="7">
        <v>1</v>
      </c>
      <c r="U99" s="1">
        <v>1</v>
      </c>
      <c r="V99" s="1">
        <v>1</v>
      </c>
      <c r="W99" s="62">
        <v>1</v>
      </c>
      <c r="X99" s="7">
        <v>1</v>
      </c>
      <c r="Y99" s="1">
        <v>0</v>
      </c>
      <c r="Z99" s="1">
        <v>1</v>
      </c>
      <c r="AA99" s="62">
        <v>1</v>
      </c>
      <c r="AB99" s="38">
        <v>1</v>
      </c>
      <c r="AF99" s="31"/>
      <c r="AG99" s="22" t="s">
        <v>130</v>
      </c>
      <c r="AH99" s="40" t="s">
        <v>131</v>
      </c>
      <c r="AI99" s="68"/>
      <c r="AJ99">
        <f>COUNTIF(TableA[#This Row], 1)</f>
        <v>1</v>
      </c>
      <c r="AK99">
        <f>COUNTIF(TableB[#This Row], 1)</f>
        <v>5</v>
      </c>
      <c r="AL99">
        <f>COUNTIF(TableD[#This Row], 1)</f>
        <v>4</v>
      </c>
      <c r="AM99">
        <f>COUNTIF(TableE[#This Row], 1)</f>
        <v>4</v>
      </c>
      <c r="AN99">
        <f>COUNTIF(TableF[#This Row], 1)</f>
        <v>3</v>
      </c>
      <c r="AO99">
        <f>COUNTIF(TableG[#This Row], 1)</f>
        <v>1</v>
      </c>
      <c r="AR99" s="31"/>
      <c r="AS99" s="22" t="s">
        <v>130</v>
      </c>
      <c r="AT99" s="40" t="s">
        <v>131</v>
      </c>
      <c r="AU99" s="68"/>
      <c r="AV99" s="80">
        <f t="shared" si="58"/>
        <v>0.25</v>
      </c>
      <c r="AW99" s="77" t="s">
        <v>241</v>
      </c>
      <c r="AX99" s="94">
        <f>COUNTIF(AV97:AV110, "&lt;0.5")-COUNTIF(AV97:AV110, "&lt;0.25")</f>
        <v>1</v>
      </c>
      <c r="AY99" s="88">
        <f t="shared" si="78"/>
        <v>7.1428571428571425E-2</v>
      </c>
      <c r="AZ99" s="7"/>
      <c r="BA99" s="1">
        <f t="shared" si="59"/>
        <v>1</v>
      </c>
      <c r="BB99" s="77" t="s">
        <v>241</v>
      </c>
      <c r="BC99" s="94">
        <f>COUNTIF(BA97:BA110, "&lt;0.5")-COUNTIF(BA97:BA110, "&lt;0.25")</f>
        <v>0</v>
      </c>
      <c r="BD99" s="88">
        <f t="shared" si="79"/>
        <v>0</v>
      </c>
      <c r="BE99" s="1">
        <f t="shared" si="60"/>
        <v>0.8</v>
      </c>
      <c r="BF99" s="77" t="s">
        <v>241</v>
      </c>
      <c r="BG99" s="94">
        <f>COUNTIF(BE97:BE110, "&lt;0.5")-COUNTIF(BE97:BE110, "&lt;0.25")</f>
        <v>0</v>
      </c>
      <c r="BH99" s="88">
        <f t="shared" si="80"/>
        <v>0</v>
      </c>
      <c r="BI99" s="1">
        <f t="shared" si="61"/>
        <v>1</v>
      </c>
      <c r="BJ99" s="77" t="s">
        <v>241</v>
      </c>
      <c r="BK99" s="94">
        <f>COUNTIF(BI97:BI110, "&lt;0.5")-COUNTIF(BI97:BI110, "&lt;0.25")</f>
        <v>1</v>
      </c>
      <c r="BL99" s="88">
        <f t="shared" si="81"/>
        <v>7.1428571428571425E-2</v>
      </c>
      <c r="BM99" s="1">
        <f t="shared" si="62"/>
        <v>0.75</v>
      </c>
      <c r="BN99" s="77" t="s">
        <v>241</v>
      </c>
      <c r="BO99" s="94">
        <f>COUNTIF(BM97:BM110, "&lt;0.5")-COUNTIF(BM97:BM110, "&lt;0.25")</f>
        <v>0</v>
      </c>
      <c r="BP99" s="88">
        <f t="shared" si="82"/>
        <v>0</v>
      </c>
      <c r="BQ99" s="81">
        <f t="shared" si="63"/>
        <v>1</v>
      </c>
      <c r="BR99" s="77" t="s">
        <v>241</v>
      </c>
      <c r="BS99" s="94">
        <f>COUNTIF(BQ97:BQ110, "&lt;0.5")-COUNTIF(BQ97:BQ110, "&lt;0.25")</f>
        <v>0</v>
      </c>
      <c r="BT99" s="88">
        <f t="shared" si="83"/>
        <v>0</v>
      </c>
      <c r="BV99" s="77" t="s">
        <v>241</v>
      </c>
      <c r="BW99" s="94">
        <f>COUNTIF(AV97:BQ110, "&lt;0.5")-COUNTIF(AV97:BQ110, "&lt;0.25")</f>
        <v>2</v>
      </c>
      <c r="BX99" s="88">
        <f t="shared" si="84"/>
        <v>1.4925373134328358E-2</v>
      </c>
    </row>
    <row r="100" spans="2:76" ht="15" customHeight="1" x14ac:dyDescent="0.25">
      <c r="B100" s="31"/>
      <c r="C100" s="22" t="s">
        <v>132</v>
      </c>
      <c r="D100" s="40" t="s">
        <v>133</v>
      </c>
      <c r="E100" s="68"/>
      <c r="F100" s="20">
        <v>1</v>
      </c>
      <c r="G100" s="1">
        <v>0</v>
      </c>
      <c r="H100" s="1">
        <v>1</v>
      </c>
      <c r="I100" s="62">
        <v>0</v>
      </c>
      <c r="J100" s="7">
        <v>1</v>
      </c>
      <c r="K100" s="1">
        <v>1</v>
      </c>
      <c r="L100" s="1">
        <v>1</v>
      </c>
      <c r="M100" s="1">
        <v>1</v>
      </c>
      <c r="N100" s="62">
        <v>1</v>
      </c>
      <c r="O100" s="7">
        <v>1</v>
      </c>
      <c r="P100" s="1">
        <v>1</v>
      </c>
      <c r="Q100" s="1">
        <v>0</v>
      </c>
      <c r="R100" s="1">
        <v>1</v>
      </c>
      <c r="S100" s="62">
        <v>1</v>
      </c>
      <c r="T100" s="7">
        <v>0</v>
      </c>
      <c r="U100" s="1">
        <v>1</v>
      </c>
      <c r="V100" s="1">
        <v>1</v>
      </c>
      <c r="W100" s="62">
        <v>1</v>
      </c>
      <c r="X100" s="7">
        <v>1</v>
      </c>
      <c r="Y100" s="1">
        <v>0</v>
      </c>
      <c r="Z100" s="1">
        <v>1</v>
      </c>
      <c r="AA100" s="62">
        <v>1</v>
      </c>
      <c r="AB100" s="38">
        <v>1</v>
      </c>
      <c r="AF100" s="31"/>
      <c r="AG100" s="22" t="s">
        <v>132</v>
      </c>
      <c r="AH100" s="40" t="s">
        <v>133</v>
      </c>
      <c r="AI100" s="68"/>
      <c r="AJ100">
        <f>COUNTIF(TableA[#This Row], 1)</f>
        <v>2</v>
      </c>
      <c r="AK100">
        <f>COUNTIF(TableB[#This Row], 1)</f>
        <v>5</v>
      </c>
      <c r="AL100">
        <f>COUNTIF(TableD[#This Row], 1)</f>
        <v>4</v>
      </c>
      <c r="AM100">
        <f>COUNTIF(TableE[#This Row], 1)</f>
        <v>3</v>
      </c>
      <c r="AN100">
        <f>COUNTIF(TableF[#This Row], 1)</f>
        <v>3</v>
      </c>
      <c r="AO100">
        <f>COUNTIF(TableG[#This Row], 1)</f>
        <v>1</v>
      </c>
      <c r="AR100" s="31"/>
      <c r="AS100" s="22" t="s">
        <v>132</v>
      </c>
      <c r="AT100" s="40" t="s">
        <v>133</v>
      </c>
      <c r="AU100" s="68"/>
      <c r="AV100" s="80">
        <f t="shared" si="58"/>
        <v>0.5</v>
      </c>
      <c r="AW100" s="77" t="s">
        <v>240</v>
      </c>
      <c r="AX100" s="94">
        <f>COUNTIF(AV97:AV110, "&lt;0.25")-COUNTIF(AV97:AV110, "&lt;0")</f>
        <v>1</v>
      </c>
      <c r="AY100" s="88">
        <f t="shared" si="78"/>
        <v>7.1428571428571425E-2</v>
      </c>
      <c r="AZ100" s="7"/>
      <c r="BA100" s="1">
        <f t="shared" si="59"/>
        <v>1</v>
      </c>
      <c r="BB100" s="77" t="s">
        <v>240</v>
      </c>
      <c r="BC100" s="94">
        <f>COUNTIF(BA97:BA110, "&lt;0.25")-COUNTIF(BA97:BA110, "&lt;0")</f>
        <v>0</v>
      </c>
      <c r="BD100" s="88">
        <f t="shared" si="79"/>
        <v>0</v>
      </c>
      <c r="BE100" s="1">
        <f t="shared" si="60"/>
        <v>0.8</v>
      </c>
      <c r="BF100" s="77" t="s">
        <v>240</v>
      </c>
      <c r="BG100" s="94">
        <f>COUNTIF(BE97:BE110, "&lt;0.25")-COUNTIF(BE97:BE110, "&lt;0")</f>
        <v>0</v>
      </c>
      <c r="BH100" s="88">
        <f t="shared" si="80"/>
        <v>0</v>
      </c>
      <c r="BI100" s="1">
        <f t="shared" si="61"/>
        <v>0.75</v>
      </c>
      <c r="BJ100" s="77" t="s">
        <v>240</v>
      </c>
      <c r="BK100" s="94">
        <f>COUNTIF(BI97:BI110, "&lt;0.25")-COUNTIF(BI97:BI110, "&lt;0")</f>
        <v>0</v>
      </c>
      <c r="BL100" s="88">
        <f t="shared" si="81"/>
        <v>0</v>
      </c>
      <c r="BM100" s="1">
        <f t="shared" si="62"/>
        <v>0.75</v>
      </c>
      <c r="BN100" s="77" t="s">
        <v>240</v>
      </c>
      <c r="BO100" s="94">
        <f>COUNTIF(BM97:BM110, "&lt;0.25")-COUNTIF(BM97:BM110, "&lt;0")</f>
        <v>0</v>
      </c>
      <c r="BP100" s="88">
        <f t="shared" si="82"/>
        <v>0</v>
      </c>
      <c r="BQ100" s="81">
        <f t="shared" si="63"/>
        <v>1</v>
      </c>
      <c r="BR100" s="77" t="s">
        <v>240</v>
      </c>
      <c r="BS100" s="94">
        <f>COUNTIF(BQ97:BQ110, "&lt;0.25")-COUNTIF(BQ97:BQ110, "&lt;0")</f>
        <v>0</v>
      </c>
      <c r="BT100" s="88">
        <f t="shared" si="83"/>
        <v>0</v>
      </c>
      <c r="BV100" s="77" t="s">
        <v>240</v>
      </c>
      <c r="BW100" s="94">
        <f>COUNTIF(AV97:BQ110, "&lt;0.25")-COUNTIF(AV97:BQ110, "&lt;0")</f>
        <v>24</v>
      </c>
      <c r="BX100" s="88">
        <f t="shared" si="84"/>
        <v>0.17910447761194029</v>
      </c>
    </row>
    <row r="101" spans="2:76" ht="15" customHeight="1" x14ac:dyDescent="0.25">
      <c r="B101" s="31"/>
      <c r="C101" s="22" t="s">
        <v>134</v>
      </c>
      <c r="D101" s="40" t="s">
        <v>135</v>
      </c>
      <c r="E101" s="68"/>
      <c r="F101" s="20">
        <v>1</v>
      </c>
      <c r="G101" s="1">
        <v>1</v>
      </c>
      <c r="H101" s="1">
        <v>0</v>
      </c>
      <c r="I101" s="62">
        <v>0</v>
      </c>
      <c r="J101" s="7">
        <v>1</v>
      </c>
      <c r="K101" s="1">
        <v>1</v>
      </c>
      <c r="L101" s="1">
        <v>1</v>
      </c>
      <c r="M101" s="1">
        <v>1</v>
      </c>
      <c r="N101" s="62">
        <v>1</v>
      </c>
      <c r="O101" s="7">
        <v>1</v>
      </c>
      <c r="P101" s="1">
        <v>1</v>
      </c>
      <c r="Q101" s="1">
        <v>1</v>
      </c>
      <c r="R101" s="1">
        <v>0</v>
      </c>
      <c r="S101" s="62">
        <v>1</v>
      </c>
      <c r="T101" s="7">
        <v>1</v>
      </c>
      <c r="U101" s="1">
        <v>1</v>
      </c>
      <c r="V101" s="1">
        <v>1</v>
      </c>
      <c r="W101" s="62">
        <v>1</v>
      </c>
      <c r="X101" s="7">
        <v>1</v>
      </c>
      <c r="Y101" s="1">
        <v>1</v>
      </c>
      <c r="Z101" s="1">
        <v>0</v>
      </c>
      <c r="AA101" s="62">
        <v>1</v>
      </c>
      <c r="AB101" s="38">
        <v>1</v>
      </c>
      <c r="AF101" s="31"/>
      <c r="AG101" s="22" t="s">
        <v>134</v>
      </c>
      <c r="AH101" s="40" t="s">
        <v>135</v>
      </c>
      <c r="AI101" s="68"/>
      <c r="AJ101">
        <f>COUNTIF(TableA[#This Row], 1)</f>
        <v>2</v>
      </c>
      <c r="AK101">
        <f>COUNTIF(TableB[#This Row], 1)</f>
        <v>5</v>
      </c>
      <c r="AL101">
        <f>COUNTIF(TableD[#This Row], 1)</f>
        <v>4</v>
      </c>
      <c r="AM101">
        <f>COUNTIF(TableE[#This Row], 1)</f>
        <v>4</v>
      </c>
      <c r="AN101">
        <f>COUNTIF(TableF[#This Row], 1)</f>
        <v>3</v>
      </c>
      <c r="AO101">
        <f>COUNTIF(TableG[#This Row], 1)</f>
        <v>1</v>
      </c>
      <c r="AR101" s="31"/>
      <c r="AS101" s="22" t="s">
        <v>134</v>
      </c>
      <c r="AT101" s="40" t="s">
        <v>135</v>
      </c>
      <c r="AU101" s="68"/>
      <c r="AV101" s="80">
        <f t="shared" si="58"/>
        <v>0.5</v>
      </c>
      <c r="AW101" s="77" t="s">
        <v>247</v>
      </c>
      <c r="AX101">
        <f>COUNT(AV97:AV110)</f>
        <v>14</v>
      </c>
      <c r="AY101" s="88">
        <f t="shared" si="78"/>
        <v>1</v>
      </c>
      <c r="AZ101" s="7"/>
      <c r="BA101" s="1">
        <f t="shared" si="59"/>
        <v>1</v>
      </c>
      <c r="BB101" s="77" t="s">
        <v>247</v>
      </c>
      <c r="BC101">
        <f>COUNT(BA97:BA110)</f>
        <v>14</v>
      </c>
      <c r="BD101" s="88">
        <f t="shared" si="79"/>
        <v>1</v>
      </c>
      <c r="BE101" s="1">
        <f t="shared" si="60"/>
        <v>0.8</v>
      </c>
      <c r="BF101" s="77" t="s">
        <v>247</v>
      </c>
      <c r="BG101">
        <f>COUNT(BE97:BE110)</f>
        <v>14</v>
      </c>
      <c r="BH101" s="88">
        <f>BG101/$BG$101</f>
        <v>1</v>
      </c>
      <c r="BI101" s="1">
        <f t="shared" si="61"/>
        <v>1</v>
      </c>
      <c r="BJ101" s="77" t="s">
        <v>247</v>
      </c>
      <c r="BK101">
        <f>COUNT(BI97:BI110)</f>
        <v>14</v>
      </c>
      <c r="BL101" s="88">
        <f t="shared" si="81"/>
        <v>1</v>
      </c>
      <c r="BM101" s="1">
        <f t="shared" si="62"/>
        <v>0.75</v>
      </c>
      <c r="BN101" s="77" t="s">
        <v>247</v>
      </c>
      <c r="BO101">
        <f>COUNT(BM97:BM110)</f>
        <v>14</v>
      </c>
      <c r="BP101" s="88">
        <f t="shared" si="82"/>
        <v>1</v>
      </c>
      <c r="BQ101" s="81">
        <f t="shared" si="63"/>
        <v>1</v>
      </c>
      <c r="BR101" s="77" t="s">
        <v>247</v>
      </c>
      <c r="BS101">
        <f>COUNT(BQ97:BQ110)</f>
        <v>14</v>
      </c>
      <c r="BT101" s="88">
        <f t="shared" si="83"/>
        <v>1</v>
      </c>
      <c r="BV101" s="77" t="s">
        <v>247</v>
      </c>
      <c r="BW101">
        <f>COUNT(AV97:BQ110)</f>
        <v>134</v>
      </c>
      <c r="BX101" s="88">
        <f t="shared" si="84"/>
        <v>1</v>
      </c>
    </row>
    <row r="102" spans="2:76" ht="15" customHeight="1" x14ac:dyDescent="0.25">
      <c r="B102" s="31"/>
      <c r="C102" s="22" t="s">
        <v>136</v>
      </c>
      <c r="D102" s="40" t="s">
        <v>137</v>
      </c>
      <c r="E102" s="68"/>
      <c r="F102" s="20">
        <v>0</v>
      </c>
      <c r="G102" s="1">
        <v>0</v>
      </c>
      <c r="H102" s="1">
        <v>0</v>
      </c>
      <c r="I102" s="62">
        <v>0</v>
      </c>
      <c r="J102" s="7">
        <v>1</v>
      </c>
      <c r="K102" s="1">
        <v>1</v>
      </c>
      <c r="L102" s="1">
        <v>1</v>
      </c>
      <c r="M102" s="1">
        <v>1</v>
      </c>
      <c r="N102" s="62">
        <v>1</v>
      </c>
      <c r="O102" s="7">
        <v>1</v>
      </c>
      <c r="P102" s="1">
        <v>1</v>
      </c>
      <c r="Q102" s="1">
        <v>0</v>
      </c>
      <c r="R102" s="1">
        <v>0</v>
      </c>
      <c r="S102" s="62">
        <v>1</v>
      </c>
      <c r="T102" s="7">
        <v>1</v>
      </c>
      <c r="U102" s="1">
        <v>0</v>
      </c>
      <c r="V102" s="1">
        <v>1</v>
      </c>
      <c r="W102" s="62">
        <v>1</v>
      </c>
      <c r="X102" s="7">
        <v>1</v>
      </c>
      <c r="Y102" s="1">
        <v>0</v>
      </c>
      <c r="Z102" s="1">
        <v>0</v>
      </c>
      <c r="AA102" s="62">
        <v>1</v>
      </c>
      <c r="AB102" s="38">
        <v>1</v>
      </c>
      <c r="AF102" s="31"/>
      <c r="AG102" s="22" t="s">
        <v>136</v>
      </c>
      <c r="AH102" s="40" t="s">
        <v>137</v>
      </c>
      <c r="AI102" s="68"/>
      <c r="AJ102">
        <f>COUNTIF(TableA[#This Row], 1)</f>
        <v>0</v>
      </c>
      <c r="AK102">
        <f>COUNTIF(TableB[#This Row], 1)</f>
        <v>5</v>
      </c>
      <c r="AL102">
        <f>COUNTIF(TableD[#This Row], 1)</f>
        <v>3</v>
      </c>
      <c r="AM102">
        <f>COUNTIF(TableE[#This Row], 1)</f>
        <v>3</v>
      </c>
      <c r="AN102">
        <f>COUNTIF(TableF[#This Row], 1)</f>
        <v>2</v>
      </c>
      <c r="AO102">
        <f>COUNTIF(TableG[#This Row], 1)</f>
        <v>1</v>
      </c>
      <c r="AR102" s="31"/>
      <c r="AS102" s="22" t="s">
        <v>136</v>
      </c>
      <c r="AT102" s="40" t="s">
        <v>137</v>
      </c>
      <c r="AU102" s="68"/>
      <c r="AV102" s="80">
        <f t="shared" si="58"/>
        <v>0</v>
      </c>
      <c r="AW102" s="7"/>
      <c r="AX102" s="7"/>
      <c r="AY102" s="7"/>
      <c r="AZ102" s="7"/>
      <c r="BA102" s="1">
        <f t="shared" si="59"/>
        <v>1</v>
      </c>
      <c r="BB102" s="1"/>
      <c r="BC102" s="1"/>
      <c r="BD102" s="1"/>
      <c r="BE102" s="1">
        <f t="shared" si="60"/>
        <v>0.6</v>
      </c>
      <c r="BF102" s="1"/>
      <c r="BG102" s="1"/>
      <c r="BH102" s="1"/>
      <c r="BI102" s="1">
        <f t="shared" si="61"/>
        <v>0.75</v>
      </c>
      <c r="BJ102" s="1"/>
      <c r="BK102" s="1"/>
      <c r="BL102" s="1"/>
      <c r="BM102" s="1">
        <f t="shared" si="62"/>
        <v>0.5</v>
      </c>
      <c r="BN102" s="62"/>
      <c r="BO102" s="62"/>
      <c r="BP102" s="62"/>
      <c r="BQ102" s="81">
        <f t="shared" si="63"/>
        <v>1</v>
      </c>
      <c r="BX102" s="88"/>
    </row>
    <row r="103" spans="2:76" ht="15" customHeight="1" x14ac:dyDescent="0.25">
      <c r="B103" s="31"/>
      <c r="C103" s="22" t="s">
        <v>138</v>
      </c>
      <c r="D103" s="40" t="s">
        <v>139</v>
      </c>
      <c r="E103" s="68"/>
      <c r="F103" s="20">
        <v>1</v>
      </c>
      <c r="G103" s="1">
        <v>1</v>
      </c>
      <c r="H103" s="1">
        <v>0</v>
      </c>
      <c r="I103" s="62">
        <v>1</v>
      </c>
      <c r="J103" s="7">
        <v>1</v>
      </c>
      <c r="K103" s="1">
        <v>1</v>
      </c>
      <c r="L103" s="1">
        <v>1</v>
      </c>
      <c r="M103" s="1">
        <v>1</v>
      </c>
      <c r="N103" s="62">
        <v>1</v>
      </c>
      <c r="O103" s="7">
        <v>1</v>
      </c>
      <c r="P103" s="1">
        <v>1</v>
      </c>
      <c r="Q103" s="1">
        <v>1</v>
      </c>
      <c r="R103" s="1">
        <v>0</v>
      </c>
      <c r="S103" s="62">
        <v>1</v>
      </c>
      <c r="T103" s="7">
        <v>1</v>
      </c>
      <c r="U103" s="1">
        <v>1</v>
      </c>
      <c r="V103" s="1">
        <v>1</v>
      </c>
      <c r="W103" s="62">
        <v>1</v>
      </c>
      <c r="X103" s="7">
        <v>1</v>
      </c>
      <c r="Y103" s="1">
        <v>1</v>
      </c>
      <c r="Z103" s="1">
        <v>0</v>
      </c>
      <c r="AA103" s="62">
        <v>1</v>
      </c>
      <c r="AB103" s="38">
        <v>1</v>
      </c>
      <c r="AF103" s="31"/>
      <c r="AG103" s="22" t="s">
        <v>138</v>
      </c>
      <c r="AH103" s="40" t="s">
        <v>139</v>
      </c>
      <c r="AI103" s="68"/>
      <c r="AJ103">
        <f>COUNTIF(TableA[#This Row], 1)</f>
        <v>3</v>
      </c>
      <c r="AK103">
        <f>COUNTIF(TableB[#This Row], 1)</f>
        <v>5</v>
      </c>
      <c r="AL103">
        <f>COUNTIF(TableD[#This Row], 1)</f>
        <v>4</v>
      </c>
      <c r="AM103">
        <f>COUNTIF(TableE[#This Row], 1)</f>
        <v>4</v>
      </c>
      <c r="AN103">
        <f>COUNTIF(TableF[#This Row], 1)</f>
        <v>3</v>
      </c>
      <c r="AO103">
        <f>COUNTIF(TableG[#This Row], 1)</f>
        <v>1</v>
      </c>
      <c r="AR103" s="31"/>
      <c r="AS103" s="22" t="s">
        <v>138</v>
      </c>
      <c r="AT103" s="40" t="s">
        <v>139</v>
      </c>
      <c r="AU103" s="68"/>
      <c r="AV103" s="80">
        <f t="shared" si="58"/>
        <v>0.75</v>
      </c>
      <c r="AW103" s="7"/>
      <c r="AX103" s="7"/>
      <c r="AY103" s="7"/>
      <c r="AZ103" s="7"/>
      <c r="BA103" s="1">
        <f t="shared" si="59"/>
        <v>1</v>
      </c>
      <c r="BB103" s="1"/>
      <c r="BC103" s="1"/>
      <c r="BD103" s="1"/>
      <c r="BE103" s="1">
        <f t="shared" si="60"/>
        <v>0.8</v>
      </c>
      <c r="BF103" s="1"/>
      <c r="BG103" s="1"/>
      <c r="BH103" s="1"/>
      <c r="BI103" s="1">
        <f t="shared" si="61"/>
        <v>1</v>
      </c>
      <c r="BJ103" s="1"/>
      <c r="BK103" s="1"/>
      <c r="BL103" s="1"/>
      <c r="BM103" s="1">
        <f t="shared" si="62"/>
        <v>0.75</v>
      </c>
      <c r="BN103" s="62"/>
      <c r="BO103" s="62"/>
      <c r="BP103" s="62"/>
      <c r="BQ103" s="81">
        <f t="shared" si="63"/>
        <v>1</v>
      </c>
      <c r="BX103" s="88"/>
    </row>
    <row r="104" spans="2:76" ht="15" customHeight="1" x14ac:dyDescent="0.25">
      <c r="B104" s="31"/>
      <c r="C104" s="22" t="s">
        <v>140</v>
      </c>
      <c r="D104" s="40" t="s">
        <v>141</v>
      </c>
      <c r="E104" s="68"/>
      <c r="F104" s="20">
        <v>0</v>
      </c>
      <c r="G104" s="1">
        <v>0</v>
      </c>
      <c r="H104" s="1">
        <v>1</v>
      </c>
      <c r="I104" s="62">
        <v>1</v>
      </c>
      <c r="J104" s="7">
        <v>1</v>
      </c>
      <c r="K104" s="1">
        <v>1</v>
      </c>
      <c r="L104" s="1">
        <v>1</v>
      </c>
      <c r="M104" s="1">
        <v>1</v>
      </c>
      <c r="N104" s="62">
        <v>1</v>
      </c>
      <c r="O104" s="7">
        <v>1</v>
      </c>
      <c r="P104" s="1">
        <v>1</v>
      </c>
      <c r="Q104" s="1">
        <v>0</v>
      </c>
      <c r="R104" s="1">
        <v>1</v>
      </c>
      <c r="S104" s="62">
        <v>1</v>
      </c>
      <c r="T104" s="7">
        <v>0</v>
      </c>
      <c r="U104" s="1">
        <v>0</v>
      </c>
      <c r="V104" s="1">
        <v>1</v>
      </c>
      <c r="W104" s="62">
        <v>1</v>
      </c>
      <c r="X104" s="7">
        <v>0</v>
      </c>
      <c r="Y104" s="1">
        <v>0</v>
      </c>
      <c r="Z104" s="1">
        <v>1</v>
      </c>
      <c r="AA104" s="62">
        <v>1</v>
      </c>
      <c r="AB104" s="38">
        <v>1</v>
      </c>
      <c r="AF104" s="31"/>
      <c r="AG104" s="22" t="s">
        <v>140</v>
      </c>
      <c r="AH104" s="40" t="s">
        <v>141</v>
      </c>
      <c r="AI104" s="68"/>
      <c r="AJ104">
        <f>COUNTIF(TableA[#This Row], 1)</f>
        <v>2</v>
      </c>
      <c r="AK104">
        <f>COUNTIF(TableB[#This Row], 1)</f>
        <v>5</v>
      </c>
      <c r="AL104">
        <f>COUNTIF(TableD[#This Row], 1)</f>
        <v>4</v>
      </c>
      <c r="AM104">
        <f>COUNTIF(TableE[#This Row], 1)</f>
        <v>2</v>
      </c>
      <c r="AN104">
        <f>COUNTIF(TableF[#This Row], 1)</f>
        <v>2</v>
      </c>
      <c r="AO104">
        <f>COUNTIF(TableG[#This Row], 1)</f>
        <v>1</v>
      </c>
      <c r="AR104" s="31"/>
      <c r="AS104" s="22" t="s">
        <v>140</v>
      </c>
      <c r="AT104" s="40" t="s">
        <v>141</v>
      </c>
      <c r="AU104" s="68"/>
      <c r="AV104" s="80">
        <f t="shared" si="58"/>
        <v>0.5</v>
      </c>
      <c r="AW104" s="7"/>
      <c r="AX104" s="7"/>
      <c r="AY104" s="7"/>
      <c r="AZ104" s="7"/>
      <c r="BA104" s="1">
        <f t="shared" si="59"/>
        <v>1</v>
      </c>
      <c r="BB104" s="1"/>
      <c r="BC104" s="1"/>
      <c r="BD104" s="1"/>
      <c r="BE104" s="1">
        <f t="shared" si="60"/>
        <v>0.8</v>
      </c>
      <c r="BF104" s="1"/>
      <c r="BG104" s="1"/>
      <c r="BH104" s="1"/>
      <c r="BI104" s="1">
        <f t="shared" si="61"/>
        <v>0.5</v>
      </c>
      <c r="BJ104" s="1"/>
      <c r="BK104" s="1"/>
      <c r="BL104" s="1"/>
      <c r="BM104" s="1">
        <f t="shared" si="62"/>
        <v>0.5</v>
      </c>
      <c r="BN104" s="62"/>
      <c r="BO104" s="62"/>
      <c r="BP104" s="62"/>
      <c r="BQ104" s="81">
        <f t="shared" si="63"/>
        <v>1</v>
      </c>
      <c r="BX104" s="88"/>
    </row>
    <row r="105" spans="2:76" ht="15" customHeight="1" x14ac:dyDescent="0.25">
      <c r="B105" s="31"/>
      <c r="C105" s="22" t="s">
        <v>55</v>
      </c>
      <c r="D105" s="40" t="s">
        <v>142</v>
      </c>
      <c r="E105" s="68"/>
      <c r="F105" s="20">
        <v>1</v>
      </c>
      <c r="G105" s="1">
        <v>0</v>
      </c>
      <c r="H105" s="1">
        <v>1</v>
      </c>
      <c r="I105" s="62">
        <v>1</v>
      </c>
      <c r="J105" s="7">
        <v>1</v>
      </c>
      <c r="K105" s="1">
        <v>1</v>
      </c>
      <c r="L105" s="1">
        <v>1</v>
      </c>
      <c r="M105" s="1">
        <v>1</v>
      </c>
      <c r="N105" s="62">
        <v>1</v>
      </c>
      <c r="O105" s="7">
        <v>1</v>
      </c>
      <c r="P105" s="1">
        <v>1</v>
      </c>
      <c r="Q105" s="1">
        <v>0</v>
      </c>
      <c r="R105" s="1">
        <v>1</v>
      </c>
      <c r="S105" s="62">
        <v>1</v>
      </c>
      <c r="T105" s="7">
        <v>0</v>
      </c>
      <c r="U105" s="1">
        <v>1</v>
      </c>
      <c r="V105" s="1">
        <v>0</v>
      </c>
      <c r="W105" s="62">
        <v>0</v>
      </c>
      <c r="X105" s="7">
        <v>1</v>
      </c>
      <c r="Y105" s="1">
        <v>0</v>
      </c>
      <c r="Z105" s="1">
        <v>1</v>
      </c>
      <c r="AA105" s="62">
        <v>1</v>
      </c>
      <c r="AB105" s="38">
        <v>1</v>
      </c>
      <c r="AF105" s="31"/>
      <c r="AG105" s="22" t="s">
        <v>55</v>
      </c>
      <c r="AH105" s="40" t="s">
        <v>142</v>
      </c>
      <c r="AI105" s="68"/>
      <c r="AJ105">
        <f>COUNTIF(TableA[#This Row], 1)</f>
        <v>3</v>
      </c>
      <c r="AK105">
        <f>COUNTIF(TableB[#This Row], 1)</f>
        <v>5</v>
      </c>
      <c r="AL105">
        <f>COUNTIF(TableD[#This Row], 1)</f>
        <v>4</v>
      </c>
      <c r="AM105">
        <f>COUNTIF(TableE[#This Row], 1)</f>
        <v>1</v>
      </c>
      <c r="AN105">
        <f>COUNTIF(TableF[#This Row], 1)</f>
        <v>3</v>
      </c>
      <c r="AO105">
        <f>COUNTIF(TableG[#This Row], 1)</f>
        <v>1</v>
      </c>
      <c r="AR105" s="31"/>
      <c r="AS105" s="22" t="s">
        <v>55</v>
      </c>
      <c r="AT105" s="40" t="s">
        <v>142</v>
      </c>
      <c r="AU105" s="68"/>
      <c r="AV105" s="80">
        <f t="shared" si="58"/>
        <v>0.75</v>
      </c>
      <c r="AW105" s="7"/>
      <c r="AX105" s="7"/>
      <c r="AY105" s="7"/>
      <c r="AZ105" s="7"/>
      <c r="BA105" s="1">
        <f t="shared" si="59"/>
        <v>1</v>
      </c>
      <c r="BB105" s="1"/>
      <c r="BC105" s="1"/>
      <c r="BD105" s="1"/>
      <c r="BE105" s="1">
        <f t="shared" si="60"/>
        <v>0.8</v>
      </c>
      <c r="BF105" s="1"/>
      <c r="BG105" s="1"/>
      <c r="BH105" s="1"/>
      <c r="BI105" s="1">
        <f t="shared" si="61"/>
        <v>0.25</v>
      </c>
      <c r="BJ105" s="1"/>
      <c r="BK105" s="1"/>
      <c r="BL105" s="1"/>
      <c r="BM105" s="1">
        <f t="shared" si="62"/>
        <v>0.75</v>
      </c>
      <c r="BN105" s="62"/>
      <c r="BO105" s="62"/>
      <c r="BP105" s="62"/>
      <c r="BQ105" s="81">
        <f t="shared" si="63"/>
        <v>1</v>
      </c>
      <c r="BX105" s="88"/>
    </row>
    <row r="106" spans="2:76" ht="15" customHeight="1" x14ac:dyDescent="0.25">
      <c r="B106" s="31"/>
      <c r="C106" s="22" t="s">
        <v>143</v>
      </c>
      <c r="D106" s="40" t="s">
        <v>144</v>
      </c>
      <c r="E106" s="68"/>
      <c r="F106" s="20">
        <v>1</v>
      </c>
      <c r="G106" s="1">
        <v>0</v>
      </c>
      <c r="H106" s="1">
        <v>1</v>
      </c>
      <c r="I106" s="62">
        <v>1</v>
      </c>
      <c r="J106" s="7">
        <v>1</v>
      </c>
      <c r="K106" s="1">
        <v>1</v>
      </c>
      <c r="L106" s="1">
        <v>1</v>
      </c>
      <c r="M106" s="1">
        <v>1</v>
      </c>
      <c r="N106" s="62">
        <v>1</v>
      </c>
      <c r="O106" s="7">
        <v>1</v>
      </c>
      <c r="P106" s="1">
        <v>1</v>
      </c>
      <c r="Q106" s="1">
        <v>0</v>
      </c>
      <c r="R106" s="1">
        <v>1</v>
      </c>
      <c r="S106" s="62">
        <v>1</v>
      </c>
      <c r="T106" s="7">
        <v>1</v>
      </c>
      <c r="U106" s="1">
        <v>1</v>
      </c>
      <c r="V106" s="1">
        <v>1</v>
      </c>
      <c r="W106" s="62">
        <v>1</v>
      </c>
      <c r="X106" s="7">
        <v>1</v>
      </c>
      <c r="Y106" s="1">
        <v>0</v>
      </c>
      <c r="Z106" s="1">
        <v>1</v>
      </c>
      <c r="AA106" s="62">
        <v>1</v>
      </c>
      <c r="AB106" s="38">
        <v>1</v>
      </c>
      <c r="AF106" s="31"/>
      <c r="AG106" s="22" t="s">
        <v>143</v>
      </c>
      <c r="AH106" s="40" t="s">
        <v>144</v>
      </c>
      <c r="AI106" s="68"/>
      <c r="AJ106">
        <f>COUNTIF(TableA[#This Row], 1)</f>
        <v>3</v>
      </c>
      <c r="AK106">
        <f>COUNTIF(TableB[#This Row], 1)</f>
        <v>5</v>
      </c>
      <c r="AL106">
        <f>COUNTIF(TableD[#This Row], 1)</f>
        <v>4</v>
      </c>
      <c r="AM106">
        <f>COUNTIF(TableE[#This Row], 1)</f>
        <v>4</v>
      </c>
      <c r="AN106">
        <f>COUNTIF(TableF[#This Row], 1)</f>
        <v>3</v>
      </c>
      <c r="AO106">
        <f>COUNTIF(TableG[#This Row], 1)</f>
        <v>1</v>
      </c>
      <c r="AR106" s="31"/>
      <c r="AS106" s="22" t="s">
        <v>143</v>
      </c>
      <c r="AT106" s="40" t="s">
        <v>144</v>
      </c>
      <c r="AU106" s="68"/>
      <c r="AV106" s="80">
        <f t="shared" si="58"/>
        <v>0.75</v>
      </c>
      <c r="AW106" s="7"/>
      <c r="AX106" s="7"/>
      <c r="AY106" s="7"/>
      <c r="AZ106" s="7"/>
      <c r="BA106" s="1">
        <f t="shared" si="59"/>
        <v>1</v>
      </c>
      <c r="BB106" s="1"/>
      <c r="BC106" s="1"/>
      <c r="BD106" s="1"/>
      <c r="BE106" s="1">
        <f t="shared" si="60"/>
        <v>0.8</v>
      </c>
      <c r="BF106" s="1"/>
      <c r="BG106" s="1"/>
      <c r="BH106" s="1"/>
      <c r="BI106" s="1">
        <f t="shared" si="61"/>
        <v>1</v>
      </c>
      <c r="BJ106" s="1"/>
      <c r="BK106" s="1"/>
      <c r="BL106" s="1"/>
      <c r="BM106" s="1">
        <f t="shared" si="62"/>
        <v>0.75</v>
      </c>
      <c r="BN106" s="62"/>
      <c r="BO106" s="62"/>
      <c r="BP106" s="62"/>
      <c r="BQ106" s="81">
        <f t="shared" si="63"/>
        <v>1</v>
      </c>
      <c r="BX106" s="88"/>
    </row>
    <row r="107" spans="2:76" ht="15" customHeight="1" x14ac:dyDescent="0.25">
      <c r="B107" s="31"/>
      <c r="C107" s="22" t="s">
        <v>145</v>
      </c>
      <c r="D107" s="40" t="s">
        <v>146</v>
      </c>
      <c r="E107" s="68"/>
      <c r="F107" s="20">
        <v>0</v>
      </c>
      <c r="G107" s="1">
        <v>1</v>
      </c>
      <c r="H107" s="1">
        <v>1</v>
      </c>
      <c r="I107" s="62">
        <v>1</v>
      </c>
      <c r="J107" s="7">
        <v>1</v>
      </c>
      <c r="K107" s="1">
        <v>1</v>
      </c>
      <c r="L107" s="1">
        <v>1</v>
      </c>
      <c r="M107" s="1">
        <v>1</v>
      </c>
      <c r="N107" s="62">
        <v>1</v>
      </c>
      <c r="O107" s="7">
        <v>1</v>
      </c>
      <c r="P107" s="1">
        <v>1</v>
      </c>
      <c r="Q107" s="1">
        <v>1</v>
      </c>
      <c r="R107" s="1">
        <v>1</v>
      </c>
      <c r="S107" s="62">
        <v>1</v>
      </c>
      <c r="T107" s="7">
        <v>0</v>
      </c>
      <c r="U107" s="1">
        <v>1</v>
      </c>
      <c r="V107" s="1">
        <v>1</v>
      </c>
      <c r="W107" s="62">
        <v>0</v>
      </c>
      <c r="X107" s="7">
        <v>1</v>
      </c>
      <c r="Y107" s="1">
        <v>1</v>
      </c>
      <c r="Z107" s="1">
        <v>1</v>
      </c>
      <c r="AA107" s="62">
        <v>1</v>
      </c>
      <c r="AB107" s="38">
        <v>1</v>
      </c>
      <c r="AF107" s="31"/>
      <c r="AG107" s="22" t="s">
        <v>145</v>
      </c>
      <c r="AH107" s="40" t="s">
        <v>146</v>
      </c>
      <c r="AI107" s="68"/>
      <c r="AJ107">
        <f>COUNTIF(TableA[#This Row], 1)</f>
        <v>3</v>
      </c>
      <c r="AK107">
        <f>COUNTIF(TableB[#This Row], 1)</f>
        <v>5</v>
      </c>
      <c r="AL107">
        <f>COUNTIF(TableD[#This Row], 1)</f>
        <v>5</v>
      </c>
      <c r="AM107">
        <f>COUNTIF(TableE[#This Row], 1)</f>
        <v>2</v>
      </c>
      <c r="AN107">
        <f>COUNTIF(TableF[#This Row], 1)</f>
        <v>4</v>
      </c>
      <c r="AO107">
        <f>COUNTIF(TableG[#This Row], 1)</f>
        <v>1</v>
      </c>
      <c r="AR107" s="31"/>
      <c r="AS107" s="22" t="s">
        <v>145</v>
      </c>
      <c r="AT107" s="40" t="s">
        <v>146</v>
      </c>
      <c r="AU107" s="68"/>
      <c r="AV107" s="80">
        <f t="shared" si="58"/>
        <v>0.75</v>
      </c>
      <c r="AW107" s="7"/>
      <c r="AX107" s="7"/>
      <c r="AY107" s="7"/>
      <c r="AZ107" s="7"/>
      <c r="BA107" s="1">
        <f t="shared" si="59"/>
        <v>1</v>
      </c>
      <c r="BB107" s="1"/>
      <c r="BC107" s="1"/>
      <c r="BD107" s="1"/>
      <c r="BE107" s="1">
        <f t="shared" si="60"/>
        <v>1</v>
      </c>
      <c r="BF107" s="1"/>
      <c r="BG107" s="1"/>
      <c r="BH107" s="1"/>
      <c r="BI107" s="1">
        <f t="shared" si="61"/>
        <v>0.5</v>
      </c>
      <c r="BJ107" s="1"/>
      <c r="BK107" s="1"/>
      <c r="BL107" s="1"/>
      <c r="BM107" s="1">
        <f t="shared" si="62"/>
        <v>1</v>
      </c>
      <c r="BN107" s="62"/>
      <c r="BO107" s="62"/>
      <c r="BP107" s="62"/>
      <c r="BQ107" s="81">
        <f t="shared" si="63"/>
        <v>1</v>
      </c>
      <c r="BX107" s="88"/>
    </row>
    <row r="108" spans="2:76" ht="15" customHeight="1" x14ac:dyDescent="0.25">
      <c r="B108" s="31"/>
      <c r="C108" s="22" t="s">
        <v>61</v>
      </c>
      <c r="D108" s="40" t="s">
        <v>147</v>
      </c>
      <c r="E108" s="68"/>
      <c r="F108" s="20">
        <v>1</v>
      </c>
      <c r="G108" s="1">
        <v>1</v>
      </c>
      <c r="H108" s="1">
        <v>1</v>
      </c>
      <c r="I108" s="62">
        <v>1</v>
      </c>
      <c r="J108" s="7">
        <v>1</v>
      </c>
      <c r="K108" s="1">
        <v>1</v>
      </c>
      <c r="L108" s="1">
        <v>1</v>
      </c>
      <c r="M108" s="1">
        <v>1</v>
      </c>
      <c r="N108" s="62">
        <v>1</v>
      </c>
      <c r="O108" s="7">
        <v>1</v>
      </c>
      <c r="P108" s="1">
        <v>1</v>
      </c>
      <c r="Q108" s="1">
        <v>1</v>
      </c>
      <c r="R108" s="1">
        <v>1</v>
      </c>
      <c r="S108" s="62">
        <v>1</v>
      </c>
      <c r="T108" s="7">
        <v>1</v>
      </c>
      <c r="U108" s="1">
        <v>0</v>
      </c>
      <c r="V108" s="1">
        <v>1</v>
      </c>
      <c r="W108" s="62">
        <v>1</v>
      </c>
      <c r="X108" s="7">
        <v>1</v>
      </c>
      <c r="Y108" s="1">
        <v>1</v>
      </c>
      <c r="Z108" s="1">
        <v>1</v>
      </c>
      <c r="AA108" s="62">
        <v>1</v>
      </c>
      <c r="AB108" s="38">
        <v>1</v>
      </c>
      <c r="AF108" s="31"/>
      <c r="AG108" s="22" t="s">
        <v>61</v>
      </c>
      <c r="AH108" s="40" t="s">
        <v>147</v>
      </c>
      <c r="AI108" s="68"/>
      <c r="AJ108">
        <f>COUNTIF(TableA[#This Row], 1)</f>
        <v>4</v>
      </c>
      <c r="AK108">
        <f>COUNTIF(TableB[#This Row], 1)</f>
        <v>5</v>
      </c>
      <c r="AL108">
        <f>COUNTIF(TableD[#This Row], 1)</f>
        <v>5</v>
      </c>
      <c r="AM108">
        <f>COUNTIF(TableE[#This Row], 1)</f>
        <v>3</v>
      </c>
      <c r="AN108">
        <f>COUNTIF(TableF[#This Row], 1)</f>
        <v>4</v>
      </c>
      <c r="AO108">
        <f>COUNTIF(TableG[#This Row], 1)</f>
        <v>1</v>
      </c>
      <c r="AR108" s="31"/>
      <c r="AS108" s="22" t="s">
        <v>61</v>
      </c>
      <c r="AT108" s="40" t="s">
        <v>147</v>
      </c>
      <c r="AU108" s="68"/>
      <c r="AV108" s="80">
        <f t="shared" si="58"/>
        <v>1</v>
      </c>
      <c r="AW108" s="7"/>
      <c r="AX108" s="7"/>
      <c r="AY108" s="7"/>
      <c r="AZ108" s="7"/>
      <c r="BA108" s="1">
        <f t="shared" si="59"/>
        <v>1</v>
      </c>
      <c r="BB108" s="1"/>
      <c r="BC108" s="1"/>
      <c r="BD108" s="1"/>
      <c r="BE108" s="1">
        <f t="shared" si="60"/>
        <v>1</v>
      </c>
      <c r="BF108" s="1"/>
      <c r="BG108" s="1"/>
      <c r="BH108" s="1"/>
      <c r="BI108" s="1">
        <f t="shared" si="61"/>
        <v>0.75</v>
      </c>
      <c r="BJ108" s="1"/>
      <c r="BK108" s="1"/>
      <c r="BL108" s="1"/>
      <c r="BM108" s="1">
        <f t="shared" si="62"/>
        <v>1</v>
      </c>
      <c r="BN108" s="62"/>
      <c r="BO108" s="62"/>
      <c r="BP108" s="62"/>
      <c r="BQ108" s="81">
        <f t="shared" si="63"/>
        <v>1</v>
      </c>
      <c r="BX108" s="88"/>
    </row>
    <row r="109" spans="2:76" ht="15" customHeight="1" x14ac:dyDescent="0.25">
      <c r="B109" s="31"/>
      <c r="C109" s="22" t="s">
        <v>148</v>
      </c>
      <c r="D109" s="40" t="s">
        <v>149</v>
      </c>
      <c r="E109" s="68"/>
      <c r="F109" s="20">
        <v>0</v>
      </c>
      <c r="G109" s="1">
        <v>1</v>
      </c>
      <c r="H109" s="1">
        <v>1</v>
      </c>
      <c r="I109" s="62">
        <v>1</v>
      </c>
      <c r="J109" s="7">
        <v>1</v>
      </c>
      <c r="K109" s="1">
        <v>1</v>
      </c>
      <c r="L109" s="1">
        <v>1</v>
      </c>
      <c r="M109" s="1">
        <v>1</v>
      </c>
      <c r="N109" s="62">
        <v>1</v>
      </c>
      <c r="O109" s="7">
        <v>1</v>
      </c>
      <c r="P109" s="1">
        <v>1</v>
      </c>
      <c r="Q109" s="1">
        <v>1</v>
      </c>
      <c r="R109" s="1">
        <v>1</v>
      </c>
      <c r="S109" s="62">
        <v>1</v>
      </c>
      <c r="T109" s="7">
        <v>1</v>
      </c>
      <c r="U109" s="1">
        <v>1</v>
      </c>
      <c r="V109" s="1">
        <v>1</v>
      </c>
      <c r="W109" s="62">
        <v>0</v>
      </c>
      <c r="X109" s="7">
        <v>1</v>
      </c>
      <c r="Y109" s="1">
        <v>1</v>
      </c>
      <c r="Z109" s="1">
        <v>1</v>
      </c>
      <c r="AA109" s="62">
        <v>1</v>
      </c>
      <c r="AB109" s="38">
        <v>1</v>
      </c>
      <c r="AF109" s="31"/>
      <c r="AG109" s="22" t="s">
        <v>148</v>
      </c>
      <c r="AH109" s="40" t="s">
        <v>149</v>
      </c>
      <c r="AI109" s="68"/>
      <c r="AJ109">
        <f>COUNTIF(TableA[#This Row], 1)</f>
        <v>3</v>
      </c>
      <c r="AK109">
        <f>COUNTIF(TableB[#This Row], 1)</f>
        <v>5</v>
      </c>
      <c r="AL109">
        <f>COUNTIF(TableD[#This Row], 1)</f>
        <v>5</v>
      </c>
      <c r="AM109">
        <f>COUNTIF(TableE[#This Row], 1)</f>
        <v>3</v>
      </c>
      <c r="AN109">
        <f>COUNTIF(TableF[#This Row], 1)</f>
        <v>4</v>
      </c>
      <c r="AO109">
        <f>COUNTIF(TableG[#This Row], 1)</f>
        <v>1</v>
      </c>
      <c r="AR109" s="31"/>
      <c r="AS109" s="22" t="s">
        <v>148</v>
      </c>
      <c r="AT109" s="40" t="s">
        <v>149</v>
      </c>
      <c r="AU109" s="68"/>
      <c r="AV109" s="80">
        <f t="shared" si="58"/>
        <v>0.75</v>
      </c>
      <c r="AW109" s="7"/>
      <c r="AX109" s="7"/>
      <c r="AY109" s="7"/>
      <c r="AZ109" s="7"/>
      <c r="BA109" s="1">
        <f t="shared" si="59"/>
        <v>1</v>
      </c>
      <c r="BB109" s="1"/>
      <c r="BC109" s="1"/>
      <c r="BD109" s="1"/>
      <c r="BE109" s="1">
        <f t="shared" si="60"/>
        <v>1</v>
      </c>
      <c r="BF109" s="1"/>
      <c r="BG109" s="1"/>
      <c r="BH109" s="1"/>
      <c r="BI109" s="1">
        <f t="shared" si="61"/>
        <v>0.75</v>
      </c>
      <c r="BJ109" s="1"/>
      <c r="BK109" s="1"/>
      <c r="BL109" s="1"/>
      <c r="BM109" s="1">
        <f t="shared" si="62"/>
        <v>1</v>
      </c>
      <c r="BN109" s="62"/>
      <c r="BO109" s="62"/>
      <c r="BP109" s="62"/>
      <c r="BQ109" s="81">
        <f t="shared" si="63"/>
        <v>1</v>
      </c>
      <c r="BX109" s="88"/>
    </row>
    <row r="110" spans="2:76" ht="15" customHeight="1" x14ac:dyDescent="0.25">
      <c r="B110" s="31"/>
      <c r="C110" s="22" t="s">
        <v>150</v>
      </c>
      <c r="D110" s="40" t="s">
        <v>151</v>
      </c>
      <c r="E110" s="68"/>
      <c r="F110" s="20">
        <v>1</v>
      </c>
      <c r="G110" s="1">
        <v>0</v>
      </c>
      <c r="H110" s="1">
        <v>1</v>
      </c>
      <c r="I110" s="62">
        <v>1</v>
      </c>
      <c r="J110" s="7">
        <v>1</v>
      </c>
      <c r="K110" s="1">
        <v>1</v>
      </c>
      <c r="L110" s="1">
        <v>1</v>
      </c>
      <c r="M110" s="1">
        <v>1</v>
      </c>
      <c r="N110" s="62">
        <v>1</v>
      </c>
      <c r="O110" s="7">
        <v>1</v>
      </c>
      <c r="P110" s="1">
        <v>1</v>
      </c>
      <c r="Q110" s="1">
        <v>0</v>
      </c>
      <c r="R110" s="1">
        <v>1</v>
      </c>
      <c r="S110" s="62">
        <v>1</v>
      </c>
      <c r="T110" s="7">
        <v>1</v>
      </c>
      <c r="U110" s="1">
        <v>1</v>
      </c>
      <c r="V110" s="1">
        <v>1</v>
      </c>
      <c r="W110" s="62">
        <v>1</v>
      </c>
      <c r="X110" s="7">
        <v>1</v>
      </c>
      <c r="Y110" s="1">
        <v>0</v>
      </c>
      <c r="Z110" s="1">
        <v>1</v>
      </c>
      <c r="AA110" s="62">
        <v>1</v>
      </c>
      <c r="AB110" s="38">
        <v>1</v>
      </c>
      <c r="AF110" s="31"/>
      <c r="AG110" s="22" t="s">
        <v>150</v>
      </c>
      <c r="AH110" s="40" t="s">
        <v>151</v>
      </c>
      <c r="AI110" s="68"/>
      <c r="AJ110">
        <f>COUNTIF(TableA[#This Row], 1)</f>
        <v>3</v>
      </c>
      <c r="AK110">
        <f>COUNTIF(TableB[#This Row], 1)</f>
        <v>5</v>
      </c>
      <c r="AL110">
        <f>COUNTIF(TableD[#This Row], 1)</f>
        <v>4</v>
      </c>
      <c r="AM110">
        <f>COUNTIF(TableE[#This Row], 1)</f>
        <v>4</v>
      </c>
      <c r="AN110">
        <f>COUNTIF(TableF[#This Row], 1)</f>
        <v>3</v>
      </c>
      <c r="AO110">
        <f>COUNTIF(TableG[#This Row], 1)</f>
        <v>1</v>
      </c>
      <c r="AR110" s="31"/>
      <c r="AS110" s="22" t="s">
        <v>150</v>
      </c>
      <c r="AT110" s="40" t="s">
        <v>151</v>
      </c>
      <c r="AU110" s="68"/>
      <c r="AV110" s="80">
        <f t="shared" si="58"/>
        <v>0.75</v>
      </c>
      <c r="AW110" s="7"/>
      <c r="AX110" s="7"/>
      <c r="AY110" s="7"/>
      <c r="AZ110" s="7"/>
      <c r="BA110" s="1">
        <f t="shared" si="59"/>
        <v>1</v>
      </c>
      <c r="BB110" s="1"/>
      <c r="BC110" s="1"/>
      <c r="BD110" s="1"/>
      <c r="BE110" s="1">
        <f t="shared" si="60"/>
        <v>0.8</v>
      </c>
      <c r="BF110" s="1"/>
      <c r="BG110" s="1"/>
      <c r="BH110" s="1"/>
      <c r="BI110" s="1">
        <f t="shared" si="61"/>
        <v>1</v>
      </c>
      <c r="BJ110" s="1"/>
      <c r="BK110" s="1"/>
      <c r="BL110" s="1"/>
      <c r="BM110" s="1">
        <f t="shared" si="62"/>
        <v>0.75</v>
      </c>
      <c r="BN110" s="62"/>
      <c r="BO110" s="62"/>
      <c r="BP110" s="62"/>
      <c r="BQ110" s="81">
        <f t="shared" si="63"/>
        <v>1</v>
      </c>
      <c r="BX110" s="88"/>
    </row>
    <row r="111" spans="2:76" ht="15" customHeight="1" thickBot="1" x14ac:dyDescent="0.3">
      <c r="B111" s="42"/>
      <c r="C111" s="23"/>
      <c r="D111" s="43"/>
      <c r="E111" s="42"/>
      <c r="F111" s="104"/>
      <c r="G111" s="105"/>
      <c r="H111" s="105"/>
      <c r="I111" s="106"/>
      <c r="J111" s="107"/>
      <c r="K111" s="105"/>
      <c r="L111" s="105"/>
      <c r="M111" s="105"/>
      <c r="N111" s="106"/>
      <c r="O111" s="107"/>
      <c r="P111" s="105"/>
      <c r="Q111" s="105"/>
      <c r="R111" s="105"/>
      <c r="S111" s="106"/>
      <c r="T111" s="107"/>
      <c r="U111" s="105"/>
      <c r="V111" s="105"/>
      <c r="W111" s="106"/>
      <c r="X111" s="107"/>
      <c r="Y111" s="105"/>
      <c r="Z111" s="105"/>
      <c r="AA111" s="106"/>
      <c r="AB111" s="108"/>
      <c r="AF111" s="42"/>
      <c r="AG111" s="23"/>
      <c r="AH111" s="43"/>
      <c r="AI111" s="42"/>
      <c r="AR111" s="42"/>
      <c r="AS111" s="23"/>
      <c r="AT111" s="43"/>
      <c r="AU111" s="42"/>
      <c r="AV111" s="80"/>
      <c r="AW111" s="7"/>
      <c r="AX111" s="7"/>
      <c r="AY111" s="7"/>
      <c r="AZ111" s="7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62"/>
      <c r="BO111" s="62"/>
      <c r="BP111" s="62"/>
      <c r="BQ111" s="81"/>
      <c r="BX111" s="88"/>
    </row>
    <row r="112" spans="2:76" ht="15" customHeight="1" thickBot="1" x14ac:dyDescent="0.3">
      <c r="B112" s="51">
        <v>9</v>
      </c>
      <c r="C112" s="52"/>
      <c r="D112" s="53" t="s">
        <v>152</v>
      </c>
      <c r="E112" s="51"/>
      <c r="F112" s="55"/>
      <c r="G112" s="11"/>
      <c r="H112" s="11"/>
      <c r="I112" s="74"/>
      <c r="J112" s="71"/>
      <c r="K112" s="11"/>
      <c r="L112" s="11"/>
      <c r="M112" s="11"/>
      <c r="N112" s="74"/>
      <c r="O112" s="71"/>
      <c r="P112" s="11"/>
      <c r="Q112" s="11"/>
      <c r="R112" s="11"/>
      <c r="S112" s="74"/>
      <c r="T112" s="71"/>
      <c r="U112" s="11"/>
      <c r="V112" s="11"/>
      <c r="W112" s="74"/>
      <c r="X112" s="71"/>
      <c r="Y112" s="11"/>
      <c r="Z112" s="11"/>
      <c r="AA112" s="74"/>
      <c r="AB112" s="73"/>
      <c r="AF112" s="51">
        <v>9</v>
      </c>
      <c r="AG112" s="52"/>
      <c r="AH112" s="53" t="s">
        <v>152</v>
      </c>
      <c r="AI112" s="51"/>
      <c r="AR112" s="51">
        <v>9</v>
      </c>
      <c r="AS112" s="52"/>
      <c r="AT112" s="53" t="s">
        <v>152</v>
      </c>
      <c r="AU112" s="51"/>
      <c r="AV112" s="80"/>
      <c r="AW112" s="7"/>
      <c r="AX112" s="7"/>
      <c r="AY112" s="7"/>
      <c r="AZ112" s="7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62"/>
      <c r="BO112" s="62"/>
      <c r="BP112" s="62"/>
      <c r="BQ112" s="81"/>
      <c r="BX112" s="88"/>
    </row>
    <row r="113" spans="2:76" ht="15" customHeight="1" x14ac:dyDescent="0.25">
      <c r="B113" s="45"/>
      <c r="C113" s="46"/>
      <c r="D113" s="47"/>
      <c r="E113" s="45"/>
      <c r="F113" s="100"/>
      <c r="G113" s="101"/>
      <c r="H113" s="101"/>
      <c r="I113" s="102"/>
      <c r="J113" s="103"/>
      <c r="K113" s="101"/>
      <c r="L113" s="101"/>
      <c r="M113" s="101"/>
      <c r="N113" s="102"/>
      <c r="O113" s="103"/>
      <c r="P113" s="101"/>
      <c r="Q113" s="101"/>
      <c r="R113" s="101"/>
      <c r="S113" s="102"/>
      <c r="T113" s="103"/>
      <c r="U113" s="101"/>
      <c r="V113" s="101"/>
      <c r="W113" s="102"/>
      <c r="X113" s="103"/>
      <c r="Y113" s="101"/>
      <c r="Z113" s="101"/>
      <c r="AA113" s="102"/>
      <c r="AB113" s="109"/>
      <c r="AF113" s="45"/>
      <c r="AG113" s="46"/>
      <c r="AH113" s="47"/>
      <c r="AI113" s="45"/>
      <c r="AR113" s="45"/>
      <c r="AS113" s="46"/>
      <c r="AT113" s="47"/>
      <c r="AU113" s="45"/>
      <c r="AV113" s="80"/>
      <c r="AW113" s="7"/>
      <c r="AX113" s="7"/>
      <c r="AY113" s="7"/>
      <c r="AZ113" s="7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62"/>
      <c r="BO113" s="62"/>
      <c r="BP113" s="62"/>
      <c r="BQ113" s="81"/>
      <c r="BX113" s="88"/>
    </row>
    <row r="114" spans="2:76" ht="15" customHeight="1" x14ac:dyDescent="0.25">
      <c r="B114" s="31"/>
      <c r="C114" s="22"/>
      <c r="D114" s="40" t="s">
        <v>153</v>
      </c>
      <c r="E114" s="68"/>
      <c r="F114" s="20">
        <v>1</v>
      </c>
      <c r="G114" s="1">
        <v>1</v>
      </c>
      <c r="H114" s="1">
        <v>1</v>
      </c>
      <c r="I114" s="62">
        <v>1</v>
      </c>
      <c r="J114" s="7">
        <v>1</v>
      </c>
      <c r="K114" s="1">
        <v>1</v>
      </c>
      <c r="L114" s="1">
        <v>1</v>
      </c>
      <c r="M114" s="1">
        <v>1</v>
      </c>
      <c r="N114" s="62">
        <v>1</v>
      </c>
      <c r="O114" s="7">
        <v>1</v>
      </c>
      <c r="P114" s="1">
        <v>1</v>
      </c>
      <c r="Q114" s="1">
        <v>1</v>
      </c>
      <c r="R114" s="1">
        <v>1</v>
      </c>
      <c r="S114" s="62">
        <v>1</v>
      </c>
      <c r="T114" s="7">
        <v>1</v>
      </c>
      <c r="U114" s="1">
        <v>1</v>
      </c>
      <c r="V114" s="1">
        <v>1</v>
      </c>
      <c r="W114" s="62">
        <v>1</v>
      </c>
      <c r="X114" s="7">
        <v>1</v>
      </c>
      <c r="Y114" s="1">
        <v>1</v>
      </c>
      <c r="Z114" s="1">
        <v>1</v>
      </c>
      <c r="AA114" s="62">
        <v>1</v>
      </c>
      <c r="AB114" s="38">
        <v>1</v>
      </c>
      <c r="AF114" s="31"/>
      <c r="AG114" s="22"/>
      <c r="AH114" s="40" t="s">
        <v>153</v>
      </c>
      <c r="AI114" s="68"/>
      <c r="AJ114">
        <f>COUNTIF(TableA[#This Row], 1)</f>
        <v>4</v>
      </c>
      <c r="AK114">
        <f>COUNTIF(TableB[#This Row], 1)</f>
        <v>5</v>
      </c>
      <c r="AL114">
        <f>COUNTIF(TableD[#This Row], 1)</f>
        <v>5</v>
      </c>
      <c r="AM114">
        <f>COUNTIF(TableE[#This Row], 1)</f>
        <v>4</v>
      </c>
      <c r="AN114">
        <f>COUNTIF(TableF[#This Row], 1)</f>
        <v>4</v>
      </c>
      <c r="AO114">
        <f>COUNTIF(TableG[#This Row], 1)</f>
        <v>1</v>
      </c>
      <c r="AR114" s="31"/>
      <c r="AS114" s="22"/>
      <c r="AT114" s="40" t="s">
        <v>153</v>
      </c>
      <c r="AU114" s="68"/>
      <c r="AV114" s="80">
        <f t="shared" si="58"/>
        <v>1</v>
      </c>
      <c r="AW114" s="77" t="s">
        <v>243</v>
      </c>
      <c r="AX114" s="92">
        <f>COUNTIF(AV114:AV124, "&gt;=0.75")</f>
        <v>11</v>
      </c>
      <c r="AY114" s="88">
        <f>AX114/$AX$118</f>
        <v>1</v>
      </c>
      <c r="AZ114" s="7"/>
      <c r="BA114" s="1">
        <f t="shared" si="59"/>
        <v>1</v>
      </c>
      <c r="BB114" s="77" t="s">
        <v>243</v>
      </c>
      <c r="BC114" s="92">
        <f>COUNTIF(BA114:BA124, "&gt;=0.75")</f>
        <v>11</v>
      </c>
      <c r="BD114" s="88">
        <f>BC114/$BC$118</f>
        <v>1</v>
      </c>
      <c r="BE114" s="1">
        <f t="shared" si="60"/>
        <v>1</v>
      </c>
      <c r="BF114" s="77" t="s">
        <v>243</v>
      </c>
      <c r="BG114" s="92">
        <f>COUNTIF(BE114:BE124, "&gt;=0.75")</f>
        <v>11</v>
      </c>
      <c r="BH114" s="88">
        <f>BG114/$BG$118</f>
        <v>1</v>
      </c>
      <c r="BI114" s="1">
        <f t="shared" si="61"/>
        <v>1</v>
      </c>
      <c r="BJ114" s="77" t="s">
        <v>243</v>
      </c>
      <c r="BK114" s="92">
        <f>COUNTIF(BI114:BI124, "&gt;=0.75")</f>
        <v>9</v>
      </c>
      <c r="BL114" s="88">
        <f>BK114/$BK$118</f>
        <v>0.81818181818181823</v>
      </c>
      <c r="BM114" s="1">
        <f t="shared" si="62"/>
        <v>1</v>
      </c>
      <c r="BN114" s="77" t="s">
        <v>243</v>
      </c>
      <c r="BO114" s="92">
        <f>COUNTIF(BM114:BM124, "&gt;=0.75")</f>
        <v>10</v>
      </c>
      <c r="BP114" s="88">
        <f>BO114/$BO$118</f>
        <v>0.90909090909090906</v>
      </c>
      <c r="BQ114" s="81">
        <f t="shared" si="63"/>
        <v>1</v>
      </c>
      <c r="BR114" s="77" t="s">
        <v>243</v>
      </c>
      <c r="BS114" s="92">
        <f>COUNTIF(BQ114:BQ124, "&gt;=0.75")</f>
        <v>11</v>
      </c>
      <c r="BT114" s="88">
        <f>BS114/$BS$118</f>
        <v>1</v>
      </c>
      <c r="BV114" s="77" t="s">
        <v>243</v>
      </c>
      <c r="BW114" s="92">
        <f>COUNTIF(AV114:BQ124, "&gt;=0.75")</f>
        <v>86</v>
      </c>
      <c r="BX114" s="88">
        <f>BW114/$BW$118</f>
        <v>0.74137931034482762</v>
      </c>
    </row>
    <row r="115" spans="2:76" ht="15" customHeight="1" x14ac:dyDescent="0.25">
      <c r="B115" s="31"/>
      <c r="C115" s="22"/>
      <c r="D115" s="40" t="s">
        <v>154</v>
      </c>
      <c r="E115" s="68"/>
      <c r="F115" s="20">
        <v>1</v>
      </c>
      <c r="G115" s="1">
        <v>0</v>
      </c>
      <c r="H115" s="1">
        <v>1</v>
      </c>
      <c r="I115" s="62">
        <v>1</v>
      </c>
      <c r="J115" s="7">
        <v>1</v>
      </c>
      <c r="K115" s="1">
        <v>1</v>
      </c>
      <c r="L115" s="1">
        <v>1</v>
      </c>
      <c r="M115" s="1">
        <v>1</v>
      </c>
      <c r="N115" s="62">
        <v>1</v>
      </c>
      <c r="O115" s="7">
        <v>1</v>
      </c>
      <c r="P115" s="1">
        <v>1</v>
      </c>
      <c r="Q115" s="1">
        <v>0</v>
      </c>
      <c r="R115" s="1">
        <v>1</v>
      </c>
      <c r="S115" s="62">
        <v>1</v>
      </c>
      <c r="T115" s="7">
        <v>1</v>
      </c>
      <c r="U115" s="1">
        <v>1</v>
      </c>
      <c r="V115" s="1">
        <v>0</v>
      </c>
      <c r="W115" s="62">
        <v>1</v>
      </c>
      <c r="X115" s="7">
        <v>1</v>
      </c>
      <c r="Y115" s="1">
        <v>0</v>
      </c>
      <c r="Z115" s="1">
        <v>1</v>
      </c>
      <c r="AA115" s="62">
        <v>1</v>
      </c>
      <c r="AB115" s="38">
        <v>1</v>
      </c>
      <c r="AF115" s="31"/>
      <c r="AG115" s="22"/>
      <c r="AH115" s="40" t="s">
        <v>154</v>
      </c>
      <c r="AI115" s="68"/>
      <c r="AJ115">
        <f>COUNTIF(TableA[#This Row], 1)</f>
        <v>3</v>
      </c>
      <c r="AK115">
        <f>COUNTIF(TableB[#This Row], 1)</f>
        <v>5</v>
      </c>
      <c r="AL115">
        <f>COUNTIF(TableD[#This Row], 1)</f>
        <v>4</v>
      </c>
      <c r="AM115">
        <f>COUNTIF(TableE[#This Row], 1)</f>
        <v>3</v>
      </c>
      <c r="AN115">
        <f>COUNTIF(TableF[#This Row], 1)</f>
        <v>3</v>
      </c>
      <c r="AO115">
        <f>COUNTIF(TableG[#This Row], 1)</f>
        <v>1</v>
      </c>
      <c r="AR115" s="31"/>
      <c r="AS115" s="22"/>
      <c r="AT115" s="40" t="s">
        <v>154</v>
      </c>
      <c r="AU115" s="68"/>
      <c r="AV115" s="80">
        <f t="shared" si="58"/>
        <v>0.75</v>
      </c>
      <c r="AW115" s="77" t="s">
        <v>242</v>
      </c>
      <c r="AX115" s="94">
        <f>COUNTIF(AV114:AV124, "&lt;0.75")-COUNTIF(AV114:AV124, "&lt;0.50")</f>
        <v>0</v>
      </c>
      <c r="AY115" s="88">
        <f t="shared" ref="AY115:AY118" si="85">AX115/$AX$118</f>
        <v>0</v>
      </c>
      <c r="AZ115" s="7"/>
      <c r="BA115" s="1">
        <f t="shared" si="59"/>
        <v>1</v>
      </c>
      <c r="BB115" s="77" t="s">
        <v>242</v>
      </c>
      <c r="BC115" s="94">
        <f>COUNTIF(BA114:BA124, "&lt;0.75")-COUNTIF(BA114:BA124, "&lt;0.50")</f>
        <v>0</v>
      </c>
      <c r="BD115" s="88">
        <f t="shared" ref="BD115:BD118" si="86">BC115/$BC$118</f>
        <v>0</v>
      </c>
      <c r="BE115" s="1">
        <f t="shared" si="60"/>
        <v>0.8</v>
      </c>
      <c r="BF115" s="77" t="s">
        <v>242</v>
      </c>
      <c r="BG115" s="94">
        <f>COUNTIF(BE114:BE124, "&lt;0.75")-COUNTIF(BE114:BE124, "&lt;0.50")</f>
        <v>0</v>
      </c>
      <c r="BH115" s="88">
        <f t="shared" ref="BH115:BH118" si="87">BG115/$BG$118</f>
        <v>0</v>
      </c>
      <c r="BI115" s="1">
        <f t="shared" si="61"/>
        <v>0.75</v>
      </c>
      <c r="BJ115" s="77" t="s">
        <v>242</v>
      </c>
      <c r="BK115" s="94">
        <f>COUNTIF(BI114:BI124, "&lt;0.75")-COUNTIF(BI114:BI124, "&lt;0.50")</f>
        <v>1</v>
      </c>
      <c r="BL115" s="88">
        <f t="shared" ref="BL115:BL118" si="88">BK115/$BK$118</f>
        <v>9.0909090909090912E-2</v>
      </c>
      <c r="BM115" s="1">
        <f t="shared" si="62"/>
        <v>0.75</v>
      </c>
      <c r="BN115" s="77" t="s">
        <v>242</v>
      </c>
      <c r="BO115" s="94">
        <f>COUNTIF(BM114:BM124, "&lt;0.75")-COUNTIF(BM114:BM124, "&lt;0.50")</f>
        <v>1</v>
      </c>
      <c r="BP115" s="88">
        <f t="shared" ref="BP115:BP118" si="89">BO115/$BO$118</f>
        <v>9.0909090909090912E-2</v>
      </c>
      <c r="BQ115" s="81">
        <f t="shared" si="63"/>
        <v>1</v>
      </c>
      <c r="BR115" s="77" t="s">
        <v>242</v>
      </c>
      <c r="BS115" s="94">
        <f>COUNTIF(BQ114:BQ124, "&lt;0.75")-COUNTIF(BQ114:BQ124, "&lt;0.50")</f>
        <v>0</v>
      </c>
      <c r="BT115" s="88">
        <f t="shared" ref="BT115:BT118" si="90">BS115/$BS$118</f>
        <v>0</v>
      </c>
      <c r="BV115" s="77" t="s">
        <v>242</v>
      </c>
      <c r="BW115" s="94">
        <f>COUNTIF(AV114:BQ124, "&lt;0.75")-COUNTIF(AV114:BQ124, "&lt;0.50")</f>
        <v>2</v>
      </c>
      <c r="BX115" s="88">
        <f t="shared" ref="BX115:BX117" si="91">BW115/$BW$118</f>
        <v>1.7241379310344827E-2</v>
      </c>
    </row>
    <row r="116" spans="2:76" ht="15" customHeight="1" x14ac:dyDescent="0.25">
      <c r="B116" s="31"/>
      <c r="C116" s="22"/>
      <c r="D116" s="40" t="s">
        <v>155</v>
      </c>
      <c r="E116" s="68"/>
      <c r="F116" s="20">
        <v>1</v>
      </c>
      <c r="G116" s="1">
        <v>1</v>
      </c>
      <c r="H116" s="1">
        <v>1</v>
      </c>
      <c r="I116" s="62">
        <v>1</v>
      </c>
      <c r="J116" s="7">
        <v>1</v>
      </c>
      <c r="K116" s="1">
        <v>1</v>
      </c>
      <c r="L116" s="1">
        <v>1</v>
      </c>
      <c r="M116" s="1">
        <v>1</v>
      </c>
      <c r="N116" s="62">
        <v>1</v>
      </c>
      <c r="O116" s="7">
        <v>1</v>
      </c>
      <c r="P116" s="1">
        <v>1</v>
      </c>
      <c r="Q116" s="1">
        <v>1</v>
      </c>
      <c r="R116" s="1">
        <v>1</v>
      </c>
      <c r="S116" s="62">
        <v>1</v>
      </c>
      <c r="T116" s="7">
        <v>1</v>
      </c>
      <c r="U116" s="1">
        <v>1</v>
      </c>
      <c r="V116" s="1">
        <v>1</v>
      </c>
      <c r="W116" s="62">
        <v>1</v>
      </c>
      <c r="X116" s="7">
        <v>1</v>
      </c>
      <c r="Y116" s="1">
        <v>1</v>
      </c>
      <c r="Z116" s="1">
        <v>1</v>
      </c>
      <c r="AA116" s="62">
        <v>1</v>
      </c>
      <c r="AB116" s="38">
        <v>1</v>
      </c>
      <c r="AF116" s="31"/>
      <c r="AG116" s="22"/>
      <c r="AH116" s="40" t="s">
        <v>155</v>
      </c>
      <c r="AI116" s="68"/>
      <c r="AJ116">
        <f>COUNTIF(TableA[#This Row], 1)</f>
        <v>4</v>
      </c>
      <c r="AK116">
        <f>COUNTIF(TableB[#This Row], 1)</f>
        <v>5</v>
      </c>
      <c r="AL116">
        <f>COUNTIF(TableD[#This Row], 1)</f>
        <v>5</v>
      </c>
      <c r="AM116">
        <f>COUNTIF(TableE[#This Row], 1)</f>
        <v>4</v>
      </c>
      <c r="AN116">
        <f>COUNTIF(TableF[#This Row], 1)</f>
        <v>4</v>
      </c>
      <c r="AO116">
        <f>COUNTIF(TableG[#This Row], 1)</f>
        <v>1</v>
      </c>
      <c r="AR116" s="31"/>
      <c r="AS116" s="22"/>
      <c r="AT116" s="40" t="s">
        <v>155</v>
      </c>
      <c r="AU116" s="68"/>
      <c r="AV116" s="80">
        <f t="shared" si="58"/>
        <v>1</v>
      </c>
      <c r="AW116" s="77" t="s">
        <v>241</v>
      </c>
      <c r="AX116" s="94">
        <f>COUNTIF(AV114:AV124, "&lt;0.5")-COUNTIF(AV114:AV124, "&lt;0.25")</f>
        <v>0</v>
      </c>
      <c r="AY116" s="88">
        <f t="shared" si="85"/>
        <v>0</v>
      </c>
      <c r="AZ116" s="7"/>
      <c r="BA116" s="1">
        <f t="shared" si="59"/>
        <v>1</v>
      </c>
      <c r="BB116" s="77" t="s">
        <v>241</v>
      </c>
      <c r="BC116" s="94">
        <f>COUNTIF(BA114:BA124, "&lt;0.5")-COUNTIF(BA114:BA124, "&lt;0.25")</f>
        <v>0</v>
      </c>
      <c r="BD116" s="88">
        <f t="shared" si="86"/>
        <v>0</v>
      </c>
      <c r="BE116" s="1">
        <f t="shared" si="60"/>
        <v>1</v>
      </c>
      <c r="BF116" s="77" t="s">
        <v>241</v>
      </c>
      <c r="BG116" s="94">
        <f>COUNTIF(BE114:BE124, "&lt;0.5")-COUNTIF(BE114:BE124, "&lt;0.25")</f>
        <v>0</v>
      </c>
      <c r="BH116" s="88">
        <f t="shared" si="87"/>
        <v>0</v>
      </c>
      <c r="BI116" s="1">
        <f t="shared" si="61"/>
        <v>1</v>
      </c>
      <c r="BJ116" s="77" t="s">
        <v>241</v>
      </c>
      <c r="BK116" s="94">
        <f>COUNTIF(BI114:BI124, "&lt;0.5")-COUNTIF(BI114:BI124, "&lt;0.25")</f>
        <v>1</v>
      </c>
      <c r="BL116" s="88">
        <f t="shared" si="88"/>
        <v>9.0909090909090912E-2</v>
      </c>
      <c r="BM116" s="1">
        <f t="shared" si="62"/>
        <v>1</v>
      </c>
      <c r="BN116" s="77" t="s">
        <v>241</v>
      </c>
      <c r="BO116" s="94">
        <f>COUNTIF(BM114:BM124, "&lt;0.5")-COUNTIF(BM114:BM124, "&lt;0.25")</f>
        <v>0</v>
      </c>
      <c r="BP116" s="88">
        <f t="shared" si="89"/>
        <v>0</v>
      </c>
      <c r="BQ116" s="81">
        <f t="shared" si="63"/>
        <v>1</v>
      </c>
      <c r="BR116" s="77" t="s">
        <v>241</v>
      </c>
      <c r="BS116" s="94">
        <f>COUNTIF(BQ114:BQ124, "&lt;0.5")-COUNTIF(BQ114:BQ124, "&lt;0.25")</f>
        <v>0</v>
      </c>
      <c r="BT116" s="88">
        <f t="shared" si="90"/>
        <v>0</v>
      </c>
      <c r="BV116" s="77" t="s">
        <v>241</v>
      </c>
      <c r="BW116" s="94">
        <f>COUNTIF(AV114:BQ124, "&lt;0.5")-COUNTIF(AV114:BQ124, "&lt;0.25")</f>
        <v>1</v>
      </c>
      <c r="BX116" s="88">
        <f t="shared" si="91"/>
        <v>8.6206896551724137E-3</v>
      </c>
    </row>
    <row r="117" spans="2:76" ht="15" customHeight="1" x14ac:dyDescent="0.25">
      <c r="B117" s="31"/>
      <c r="C117" s="22"/>
      <c r="D117" s="40" t="s">
        <v>156</v>
      </c>
      <c r="E117" s="68"/>
      <c r="F117" s="20">
        <v>1</v>
      </c>
      <c r="G117" s="1">
        <v>1</v>
      </c>
      <c r="H117" s="1">
        <v>1</v>
      </c>
      <c r="I117" s="62">
        <v>1</v>
      </c>
      <c r="J117" s="7">
        <v>1</v>
      </c>
      <c r="K117" s="1">
        <v>1</v>
      </c>
      <c r="L117" s="1">
        <v>1</v>
      </c>
      <c r="M117" s="1">
        <v>1</v>
      </c>
      <c r="N117" s="62">
        <v>1</v>
      </c>
      <c r="O117" s="7">
        <v>1</v>
      </c>
      <c r="P117" s="1">
        <v>1</v>
      </c>
      <c r="Q117" s="1">
        <v>1</v>
      </c>
      <c r="R117" s="1">
        <v>1</v>
      </c>
      <c r="S117" s="62">
        <v>1</v>
      </c>
      <c r="T117" s="7">
        <v>1</v>
      </c>
      <c r="U117" s="1">
        <v>1</v>
      </c>
      <c r="V117" s="1">
        <v>1</v>
      </c>
      <c r="W117" s="62">
        <v>1</v>
      </c>
      <c r="X117" s="7">
        <v>1</v>
      </c>
      <c r="Y117" s="1">
        <v>1</v>
      </c>
      <c r="Z117" s="1">
        <v>1</v>
      </c>
      <c r="AA117" s="62">
        <v>1</v>
      </c>
      <c r="AB117" s="38">
        <v>1</v>
      </c>
      <c r="AF117" s="31"/>
      <c r="AG117" s="22"/>
      <c r="AH117" s="40" t="s">
        <v>156</v>
      </c>
      <c r="AI117" s="68"/>
      <c r="AJ117">
        <f>COUNTIF(TableA[#This Row], 1)</f>
        <v>4</v>
      </c>
      <c r="AK117">
        <f>COUNTIF(TableB[#This Row], 1)</f>
        <v>5</v>
      </c>
      <c r="AL117">
        <f>COUNTIF(TableD[#This Row], 1)</f>
        <v>5</v>
      </c>
      <c r="AM117">
        <f>COUNTIF(TableE[#This Row], 1)</f>
        <v>4</v>
      </c>
      <c r="AN117">
        <f>COUNTIF(TableF[#This Row], 1)</f>
        <v>4</v>
      </c>
      <c r="AO117">
        <f>COUNTIF(TableG[#This Row], 1)</f>
        <v>1</v>
      </c>
      <c r="AR117" s="31"/>
      <c r="AS117" s="22"/>
      <c r="AT117" s="40" t="s">
        <v>156</v>
      </c>
      <c r="AU117" s="68"/>
      <c r="AV117" s="80">
        <f t="shared" si="58"/>
        <v>1</v>
      </c>
      <c r="AW117" s="77" t="s">
        <v>240</v>
      </c>
      <c r="AX117" s="94">
        <f>COUNTIF(AV114:AV124, "&lt;0.25")-COUNTIF(AV114:AV124, "&lt;0")</f>
        <v>0</v>
      </c>
      <c r="AY117" s="88">
        <f t="shared" si="85"/>
        <v>0</v>
      </c>
      <c r="AZ117" s="7"/>
      <c r="BA117" s="1">
        <f t="shared" si="59"/>
        <v>1</v>
      </c>
      <c r="BB117" s="77" t="s">
        <v>240</v>
      </c>
      <c r="BC117" s="94">
        <f>COUNTIF(BA114:BA124, "&lt;0.25")-COUNTIF(BA114:BA124, "&lt;0")</f>
        <v>0</v>
      </c>
      <c r="BD117" s="88">
        <f t="shared" si="86"/>
        <v>0</v>
      </c>
      <c r="BE117" s="1">
        <f t="shared" si="60"/>
        <v>1</v>
      </c>
      <c r="BF117" s="77" t="s">
        <v>240</v>
      </c>
      <c r="BG117" s="94">
        <f>COUNTIF(BE114:BE124, "&lt;0.25")-COUNTIF(BE114:BE124, "&lt;0")</f>
        <v>0</v>
      </c>
      <c r="BH117" s="88">
        <f t="shared" si="87"/>
        <v>0</v>
      </c>
      <c r="BI117" s="1">
        <f t="shared" si="61"/>
        <v>1</v>
      </c>
      <c r="BJ117" s="77" t="s">
        <v>240</v>
      </c>
      <c r="BK117" s="94">
        <f>COUNTIF(BI114:BI124, "&lt;0.25")-COUNTIF(BI114:BI124, "&lt;0")</f>
        <v>0</v>
      </c>
      <c r="BL117" s="88">
        <f t="shared" si="88"/>
        <v>0</v>
      </c>
      <c r="BM117" s="1">
        <f t="shared" si="62"/>
        <v>1</v>
      </c>
      <c r="BN117" s="77" t="s">
        <v>240</v>
      </c>
      <c r="BO117" s="94">
        <f>COUNTIF(BM114:BM124, "&lt;0.25")-COUNTIF(BM114:BM124, "&lt;0")</f>
        <v>0</v>
      </c>
      <c r="BP117" s="88">
        <f t="shared" si="89"/>
        <v>0</v>
      </c>
      <c r="BQ117" s="81">
        <f t="shared" si="63"/>
        <v>1</v>
      </c>
      <c r="BR117" s="77" t="s">
        <v>240</v>
      </c>
      <c r="BS117" s="94">
        <f>COUNTIF(BQ114:BQ124, "&lt;0.25")-COUNTIF(BQ114:BQ124, "&lt;0")</f>
        <v>0</v>
      </c>
      <c r="BT117" s="88">
        <f t="shared" si="90"/>
        <v>0</v>
      </c>
      <c r="BV117" s="77" t="s">
        <v>240</v>
      </c>
      <c r="BW117" s="94">
        <f>COUNTIF(AV114:BQ124, "&lt;0.25")-COUNTIF(AV114:BQ124, "&lt;0")</f>
        <v>27</v>
      </c>
      <c r="BX117" s="88">
        <f t="shared" si="91"/>
        <v>0.23275862068965517</v>
      </c>
    </row>
    <row r="118" spans="2:76" ht="15" customHeight="1" x14ac:dyDescent="0.25">
      <c r="B118" s="31"/>
      <c r="C118" s="22"/>
      <c r="D118" s="40" t="s">
        <v>157</v>
      </c>
      <c r="E118" s="68"/>
      <c r="F118" s="20">
        <v>1</v>
      </c>
      <c r="G118" s="1">
        <v>0</v>
      </c>
      <c r="H118" s="1">
        <v>1</v>
      </c>
      <c r="I118" s="62">
        <v>1</v>
      </c>
      <c r="J118" s="7">
        <v>1</v>
      </c>
      <c r="K118" s="1">
        <v>1</v>
      </c>
      <c r="L118" s="1">
        <v>1</v>
      </c>
      <c r="M118" s="1">
        <v>1</v>
      </c>
      <c r="N118" s="62">
        <v>1</v>
      </c>
      <c r="O118" s="7">
        <v>1</v>
      </c>
      <c r="P118" s="1">
        <v>1</v>
      </c>
      <c r="Q118" s="1">
        <v>0</v>
      </c>
      <c r="R118" s="1">
        <v>1</v>
      </c>
      <c r="S118" s="62">
        <v>1</v>
      </c>
      <c r="T118" s="7">
        <v>1</v>
      </c>
      <c r="U118" s="1">
        <v>0</v>
      </c>
      <c r="V118" s="1">
        <v>0</v>
      </c>
      <c r="W118" s="62">
        <v>0</v>
      </c>
      <c r="X118" s="7">
        <v>0</v>
      </c>
      <c r="Y118" s="1">
        <v>0</v>
      </c>
      <c r="Z118" s="1">
        <v>1</v>
      </c>
      <c r="AA118" s="62">
        <v>1</v>
      </c>
      <c r="AB118" s="38">
        <v>1</v>
      </c>
      <c r="AF118" s="31"/>
      <c r="AG118" s="22"/>
      <c r="AH118" s="40" t="s">
        <v>157</v>
      </c>
      <c r="AI118" s="68"/>
      <c r="AJ118">
        <f>COUNTIF(TableA[#This Row], 1)</f>
        <v>3</v>
      </c>
      <c r="AK118">
        <f>COUNTIF(TableB[#This Row], 1)</f>
        <v>5</v>
      </c>
      <c r="AL118">
        <f>COUNTIF(TableD[#This Row], 1)</f>
        <v>4</v>
      </c>
      <c r="AM118">
        <f>COUNTIF(TableE[#This Row], 1)</f>
        <v>1</v>
      </c>
      <c r="AN118">
        <f>COUNTIF(TableF[#This Row], 1)</f>
        <v>2</v>
      </c>
      <c r="AO118">
        <f>COUNTIF(TableG[#This Row], 1)</f>
        <v>1</v>
      </c>
      <c r="AR118" s="31"/>
      <c r="AS118" s="22"/>
      <c r="AT118" s="40" t="s">
        <v>157</v>
      </c>
      <c r="AU118" s="68"/>
      <c r="AV118" s="80">
        <f t="shared" si="58"/>
        <v>0.75</v>
      </c>
      <c r="AW118" s="77" t="s">
        <v>247</v>
      </c>
      <c r="AX118">
        <f>COUNT(AV114:AV124)</f>
        <v>11</v>
      </c>
      <c r="AY118" s="88">
        <f t="shared" si="85"/>
        <v>1</v>
      </c>
      <c r="AZ118" s="7"/>
      <c r="BA118" s="1">
        <f t="shared" si="59"/>
        <v>1</v>
      </c>
      <c r="BB118" s="77" t="s">
        <v>247</v>
      </c>
      <c r="BC118">
        <f>COUNT(BA114:BA124)</f>
        <v>11</v>
      </c>
      <c r="BD118" s="88">
        <f t="shared" si="86"/>
        <v>1</v>
      </c>
      <c r="BE118" s="1">
        <f t="shared" si="60"/>
        <v>0.8</v>
      </c>
      <c r="BF118" s="77" t="s">
        <v>247</v>
      </c>
      <c r="BG118">
        <f>COUNT(BE114:BE124)</f>
        <v>11</v>
      </c>
      <c r="BH118" s="88">
        <f t="shared" si="87"/>
        <v>1</v>
      </c>
      <c r="BI118" s="1">
        <f t="shared" si="61"/>
        <v>0.25</v>
      </c>
      <c r="BJ118" s="77" t="s">
        <v>247</v>
      </c>
      <c r="BK118">
        <f>COUNT(BI114:BI124)</f>
        <v>11</v>
      </c>
      <c r="BL118" s="88">
        <f t="shared" si="88"/>
        <v>1</v>
      </c>
      <c r="BM118" s="1">
        <f t="shared" si="62"/>
        <v>0.5</v>
      </c>
      <c r="BN118" s="77" t="s">
        <v>247</v>
      </c>
      <c r="BO118">
        <f>COUNT(BM114:BM124)</f>
        <v>11</v>
      </c>
      <c r="BP118" s="88">
        <f t="shared" si="89"/>
        <v>1</v>
      </c>
      <c r="BQ118" s="81">
        <f t="shared" si="63"/>
        <v>1</v>
      </c>
      <c r="BR118" s="77" t="s">
        <v>247</v>
      </c>
      <c r="BS118">
        <f>COUNT(BQ114:BQ124)</f>
        <v>11</v>
      </c>
      <c r="BT118" s="88">
        <f t="shared" si="90"/>
        <v>1</v>
      </c>
      <c r="BV118" s="77" t="s">
        <v>247</v>
      </c>
      <c r="BW118">
        <f>COUNT(AV114:BQ124)</f>
        <v>116</v>
      </c>
      <c r="BX118" s="88"/>
    </row>
    <row r="119" spans="2:76" ht="15" customHeight="1" x14ac:dyDescent="0.25">
      <c r="B119" s="31"/>
      <c r="C119" s="22"/>
      <c r="D119" s="40" t="s">
        <v>158</v>
      </c>
      <c r="E119" s="68"/>
      <c r="F119" s="20">
        <v>1</v>
      </c>
      <c r="G119" s="1">
        <v>0</v>
      </c>
      <c r="H119" s="1">
        <v>1</v>
      </c>
      <c r="I119" s="62">
        <v>1</v>
      </c>
      <c r="J119" s="7">
        <v>1</v>
      </c>
      <c r="K119" s="1">
        <v>1</v>
      </c>
      <c r="L119" s="1">
        <v>1</v>
      </c>
      <c r="M119" s="1">
        <v>1</v>
      </c>
      <c r="N119" s="62">
        <v>1</v>
      </c>
      <c r="O119" s="7">
        <v>1</v>
      </c>
      <c r="P119" s="1">
        <v>1</v>
      </c>
      <c r="Q119" s="1">
        <v>0</v>
      </c>
      <c r="R119" s="1">
        <v>1</v>
      </c>
      <c r="S119" s="62">
        <v>1</v>
      </c>
      <c r="T119" s="7">
        <v>0</v>
      </c>
      <c r="U119" s="1">
        <v>1</v>
      </c>
      <c r="V119" s="1">
        <v>1</v>
      </c>
      <c r="W119" s="62">
        <v>1</v>
      </c>
      <c r="X119" s="7">
        <v>1</v>
      </c>
      <c r="Y119" s="1">
        <v>0</v>
      </c>
      <c r="Z119" s="1">
        <v>1</v>
      </c>
      <c r="AA119" s="62">
        <v>1</v>
      </c>
      <c r="AB119" s="38">
        <v>1</v>
      </c>
      <c r="AF119" s="31"/>
      <c r="AG119" s="22"/>
      <c r="AH119" s="40" t="s">
        <v>158</v>
      </c>
      <c r="AI119" s="68"/>
      <c r="AJ119">
        <f>COUNTIF(TableA[#This Row], 1)</f>
        <v>3</v>
      </c>
      <c r="AK119">
        <f>COUNTIF(TableB[#This Row], 1)</f>
        <v>5</v>
      </c>
      <c r="AL119">
        <f>COUNTIF(TableD[#This Row], 1)</f>
        <v>4</v>
      </c>
      <c r="AM119">
        <f>COUNTIF(TableE[#This Row], 1)</f>
        <v>3</v>
      </c>
      <c r="AN119">
        <f>COUNTIF(TableF[#This Row], 1)</f>
        <v>3</v>
      </c>
      <c r="AO119">
        <f>COUNTIF(TableG[#This Row], 1)</f>
        <v>1</v>
      </c>
      <c r="AR119" s="31"/>
      <c r="AS119" s="22"/>
      <c r="AT119" s="40" t="s">
        <v>158</v>
      </c>
      <c r="AU119" s="68"/>
      <c r="AV119" s="80">
        <f t="shared" si="58"/>
        <v>0.75</v>
      </c>
      <c r="AW119" s="7"/>
      <c r="AX119" s="7"/>
      <c r="AY119" s="7"/>
      <c r="AZ119" s="7"/>
      <c r="BA119" s="1">
        <f t="shared" si="59"/>
        <v>1</v>
      </c>
      <c r="BB119" s="1"/>
      <c r="BC119" s="1"/>
      <c r="BD119" s="1"/>
      <c r="BE119" s="1">
        <f t="shared" si="60"/>
        <v>0.8</v>
      </c>
      <c r="BF119" s="1"/>
      <c r="BG119" s="1"/>
      <c r="BH119" s="1"/>
      <c r="BI119" s="1">
        <f t="shared" si="61"/>
        <v>0.75</v>
      </c>
      <c r="BJ119" s="1"/>
      <c r="BK119" s="1"/>
      <c r="BL119" s="1"/>
      <c r="BM119" s="1">
        <f t="shared" si="62"/>
        <v>0.75</v>
      </c>
      <c r="BN119" s="62"/>
      <c r="BO119" s="62"/>
      <c r="BP119" s="62"/>
      <c r="BQ119" s="81">
        <f t="shared" si="63"/>
        <v>1</v>
      </c>
      <c r="BX119" s="88"/>
    </row>
    <row r="120" spans="2:76" ht="15" customHeight="1" x14ac:dyDescent="0.25">
      <c r="B120" s="31"/>
      <c r="C120" s="22"/>
      <c r="D120" s="40" t="s">
        <v>159</v>
      </c>
      <c r="E120" s="68"/>
      <c r="F120" s="20">
        <v>1</v>
      </c>
      <c r="G120" s="1">
        <v>1</v>
      </c>
      <c r="H120" s="1">
        <v>1</v>
      </c>
      <c r="I120" s="62">
        <v>1</v>
      </c>
      <c r="J120" s="7">
        <v>1</v>
      </c>
      <c r="K120" s="1">
        <v>1</v>
      </c>
      <c r="L120" s="1">
        <v>1</v>
      </c>
      <c r="M120" s="1">
        <v>1</v>
      </c>
      <c r="N120" s="62">
        <v>1</v>
      </c>
      <c r="O120" s="7">
        <v>1</v>
      </c>
      <c r="P120" s="1">
        <v>1</v>
      </c>
      <c r="Q120" s="1">
        <v>1</v>
      </c>
      <c r="R120" s="1">
        <v>1</v>
      </c>
      <c r="S120" s="62">
        <v>1</v>
      </c>
      <c r="T120" s="7">
        <v>1</v>
      </c>
      <c r="U120" s="1">
        <v>1</v>
      </c>
      <c r="V120" s="1">
        <v>1</v>
      </c>
      <c r="W120" s="62">
        <v>1</v>
      </c>
      <c r="X120" s="7">
        <v>1</v>
      </c>
      <c r="Y120" s="1">
        <v>1</v>
      </c>
      <c r="Z120" s="1">
        <v>1</v>
      </c>
      <c r="AA120" s="62">
        <v>1</v>
      </c>
      <c r="AB120" s="38">
        <v>1</v>
      </c>
      <c r="AF120" s="31"/>
      <c r="AG120" s="22"/>
      <c r="AH120" s="40" t="s">
        <v>159</v>
      </c>
      <c r="AI120" s="68"/>
      <c r="AJ120">
        <f>COUNTIF(TableA[#This Row], 1)</f>
        <v>4</v>
      </c>
      <c r="AK120">
        <f>COUNTIF(TableB[#This Row], 1)</f>
        <v>5</v>
      </c>
      <c r="AL120">
        <f>COUNTIF(TableD[#This Row], 1)</f>
        <v>5</v>
      </c>
      <c r="AM120">
        <f>COUNTIF(TableE[#This Row], 1)</f>
        <v>4</v>
      </c>
      <c r="AN120">
        <f>COUNTIF(TableF[#This Row], 1)</f>
        <v>4</v>
      </c>
      <c r="AO120">
        <f>COUNTIF(TableG[#This Row], 1)</f>
        <v>1</v>
      </c>
      <c r="AR120" s="31"/>
      <c r="AS120" s="22"/>
      <c r="AT120" s="40" t="s">
        <v>159</v>
      </c>
      <c r="AU120" s="68"/>
      <c r="AV120" s="80">
        <f t="shared" si="58"/>
        <v>1</v>
      </c>
      <c r="AW120" s="7"/>
      <c r="AX120" s="7"/>
      <c r="AY120" s="7"/>
      <c r="AZ120" s="7"/>
      <c r="BA120" s="1">
        <f t="shared" si="59"/>
        <v>1</v>
      </c>
      <c r="BB120" s="1"/>
      <c r="BC120" s="1"/>
      <c r="BD120" s="1"/>
      <c r="BE120" s="1">
        <f t="shared" si="60"/>
        <v>1</v>
      </c>
      <c r="BF120" s="1"/>
      <c r="BG120" s="1"/>
      <c r="BH120" s="1"/>
      <c r="BI120" s="1">
        <f t="shared" si="61"/>
        <v>1</v>
      </c>
      <c r="BJ120" s="1"/>
      <c r="BK120" s="1"/>
      <c r="BL120" s="1"/>
      <c r="BM120" s="1">
        <f t="shared" si="62"/>
        <v>1</v>
      </c>
      <c r="BN120" s="62"/>
      <c r="BO120" s="62"/>
      <c r="BP120" s="62"/>
      <c r="BQ120" s="81">
        <f t="shared" si="63"/>
        <v>1</v>
      </c>
      <c r="BX120" s="88"/>
    </row>
    <row r="121" spans="2:76" ht="15" customHeight="1" x14ac:dyDescent="0.25">
      <c r="B121" s="31"/>
      <c r="C121" s="22"/>
      <c r="D121" s="40" t="s">
        <v>160</v>
      </c>
      <c r="E121" s="68"/>
      <c r="F121" s="20">
        <v>1</v>
      </c>
      <c r="G121" s="1">
        <v>1</v>
      </c>
      <c r="H121" s="1">
        <v>1</v>
      </c>
      <c r="I121" s="62">
        <v>1</v>
      </c>
      <c r="J121" s="7">
        <v>1</v>
      </c>
      <c r="K121" s="1">
        <v>1</v>
      </c>
      <c r="L121" s="1">
        <v>1</v>
      </c>
      <c r="M121" s="1">
        <v>1</v>
      </c>
      <c r="N121" s="62">
        <v>1</v>
      </c>
      <c r="O121" s="7">
        <v>1</v>
      </c>
      <c r="P121" s="1">
        <v>1</v>
      </c>
      <c r="Q121" s="1">
        <v>1</v>
      </c>
      <c r="R121" s="1">
        <v>1</v>
      </c>
      <c r="S121" s="62">
        <v>1</v>
      </c>
      <c r="T121" s="7">
        <v>1</v>
      </c>
      <c r="U121" s="1">
        <v>1</v>
      </c>
      <c r="V121" s="1">
        <v>0</v>
      </c>
      <c r="W121" s="62">
        <v>0</v>
      </c>
      <c r="X121" s="7">
        <v>1</v>
      </c>
      <c r="Y121" s="1">
        <v>1</v>
      </c>
      <c r="Z121" s="1">
        <v>1</v>
      </c>
      <c r="AA121" s="62">
        <v>1</v>
      </c>
      <c r="AB121" s="38">
        <v>1</v>
      </c>
      <c r="AF121" s="31"/>
      <c r="AG121" s="22"/>
      <c r="AH121" s="40" t="s">
        <v>160</v>
      </c>
      <c r="AI121" s="68"/>
      <c r="AJ121">
        <f>COUNTIF(TableA[#This Row], 1)</f>
        <v>4</v>
      </c>
      <c r="AK121">
        <f>COUNTIF(TableB[#This Row], 1)</f>
        <v>5</v>
      </c>
      <c r="AL121">
        <f>COUNTIF(TableD[#This Row], 1)</f>
        <v>5</v>
      </c>
      <c r="AM121">
        <f>COUNTIF(TableE[#This Row], 1)</f>
        <v>2</v>
      </c>
      <c r="AN121">
        <f>COUNTIF(TableF[#This Row], 1)</f>
        <v>4</v>
      </c>
      <c r="AO121">
        <f>COUNTIF(TableG[#This Row], 1)</f>
        <v>1</v>
      </c>
      <c r="AR121" s="31"/>
      <c r="AS121" s="22"/>
      <c r="AT121" s="40" t="s">
        <v>160</v>
      </c>
      <c r="AU121" s="68"/>
      <c r="AV121" s="80">
        <f t="shared" si="58"/>
        <v>1</v>
      </c>
      <c r="AW121" s="7"/>
      <c r="AX121" s="7"/>
      <c r="AY121" s="7"/>
      <c r="AZ121" s="7"/>
      <c r="BA121" s="1">
        <f t="shared" si="59"/>
        <v>1</v>
      </c>
      <c r="BB121" s="1"/>
      <c r="BC121" s="1"/>
      <c r="BD121" s="1"/>
      <c r="BE121" s="1">
        <f t="shared" si="60"/>
        <v>1</v>
      </c>
      <c r="BF121" s="1"/>
      <c r="BG121" s="1"/>
      <c r="BH121" s="1"/>
      <c r="BI121" s="1">
        <f t="shared" si="61"/>
        <v>0.5</v>
      </c>
      <c r="BJ121" s="1"/>
      <c r="BK121" s="1"/>
      <c r="BL121" s="1"/>
      <c r="BM121" s="1">
        <f t="shared" si="62"/>
        <v>1</v>
      </c>
      <c r="BN121" s="62"/>
      <c r="BO121" s="62"/>
      <c r="BP121" s="62"/>
      <c r="BQ121" s="81">
        <f t="shared" si="63"/>
        <v>1</v>
      </c>
      <c r="BX121" s="88"/>
    </row>
    <row r="122" spans="2:76" ht="15" customHeight="1" x14ac:dyDescent="0.25">
      <c r="B122" s="31"/>
      <c r="C122" s="22"/>
      <c r="D122" s="40" t="s">
        <v>161</v>
      </c>
      <c r="E122" s="68"/>
      <c r="F122" s="20">
        <v>1</v>
      </c>
      <c r="G122" s="1">
        <v>0</v>
      </c>
      <c r="H122" s="1">
        <v>1</v>
      </c>
      <c r="I122" s="62">
        <v>1</v>
      </c>
      <c r="J122" s="7">
        <v>1</v>
      </c>
      <c r="K122" s="1">
        <v>1</v>
      </c>
      <c r="L122" s="1">
        <v>1</v>
      </c>
      <c r="M122" s="1">
        <v>1</v>
      </c>
      <c r="N122" s="62">
        <v>1</v>
      </c>
      <c r="O122" s="7">
        <v>1</v>
      </c>
      <c r="P122" s="1">
        <v>1</v>
      </c>
      <c r="Q122" s="1">
        <v>0</v>
      </c>
      <c r="R122" s="1">
        <v>1</v>
      </c>
      <c r="S122" s="62">
        <v>1</v>
      </c>
      <c r="T122" s="7">
        <v>1</v>
      </c>
      <c r="U122" s="1">
        <v>0</v>
      </c>
      <c r="V122" s="1">
        <v>1</v>
      </c>
      <c r="W122" s="62">
        <v>1</v>
      </c>
      <c r="X122" s="7">
        <v>1</v>
      </c>
      <c r="Y122" s="1">
        <v>0</v>
      </c>
      <c r="Z122" s="1">
        <v>1</v>
      </c>
      <c r="AA122" s="62">
        <v>1</v>
      </c>
      <c r="AB122" s="38">
        <v>1</v>
      </c>
      <c r="AF122" s="31"/>
      <c r="AG122" s="22"/>
      <c r="AH122" s="40" t="s">
        <v>161</v>
      </c>
      <c r="AI122" s="68"/>
      <c r="AJ122">
        <f>COUNTIF(TableA[#This Row], 1)</f>
        <v>3</v>
      </c>
      <c r="AK122">
        <f>COUNTIF(TableB[#This Row], 1)</f>
        <v>5</v>
      </c>
      <c r="AL122">
        <f>COUNTIF(TableD[#This Row], 1)</f>
        <v>4</v>
      </c>
      <c r="AM122">
        <f>COUNTIF(TableE[#This Row], 1)</f>
        <v>3</v>
      </c>
      <c r="AN122">
        <f>COUNTIF(TableF[#This Row], 1)</f>
        <v>3</v>
      </c>
      <c r="AO122">
        <f>COUNTIF(TableG[#This Row], 1)</f>
        <v>1</v>
      </c>
      <c r="AR122" s="31"/>
      <c r="AS122" s="22"/>
      <c r="AT122" s="40" t="s">
        <v>161</v>
      </c>
      <c r="AU122" s="68"/>
      <c r="AV122" s="80">
        <f t="shared" si="58"/>
        <v>0.75</v>
      </c>
      <c r="AW122" s="7"/>
      <c r="AX122" s="7"/>
      <c r="AY122" s="7"/>
      <c r="AZ122" s="7"/>
      <c r="BA122" s="1">
        <f t="shared" si="59"/>
        <v>1</v>
      </c>
      <c r="BB122" s="1"/>
      <c r="BC122" s="1"/>
      <c r="BD122" s="1"/>
      <c r="BE122" s="1">
        <f t="shared" si="60"/>
        <v>0.8</v>
      </c>
      <c r="BF122" s="1"/>
      <c r="BG122" s="1"/>
      <c r="BH122" s="1"/>
      <c r="BI122" s="1">
        <f t="shared" si="61"/>
        <v>0.75</v>
      </c>
      <c r="BJ122" s="1"/>
      <c r="BK122" s="1"/>
      <c r="BL122" s="1"/>
      <c r="BM122" s="1">
        <f t="shared" si="62"/>
        <v>0.75</v>
      </c>
      <c r="BN122" s="62"/>
      <c r="BO122" s="62"/>
      <c r="BP122" s="62"/>
      <c r="BQ122" s="81">
        <f t="shared" si="63"/>
        <v>1</v>
      </c>
      <c r="BX122" s="88"/>
    </row>
    <row r="123" spans="2:76" ht="15" customHeight="1" x14ac:dyDescent="0.25">
      <c r="B123" s="31"/>
      <c r="C123" s="22"/>
      <c r="D123" s="40" t="s">
        <v>162</v>
      </c>
      <c r="E123" s="68"/>
      <c r="F123" s="20">
        <v>1</v>
      </c>
      <c r="G123" s="1">
        <v>1</v>
      </c>
      <c r="H123" s="1">
        <v>1</v>
      </c>
      <c r="I123" s="62">
        <v>1</v>
      </c>
      <c r="J123" s="7">
        <v>1</v>
      </c>
      <c r="K123" s="1">
        <v>1</v>
      </c>
      <c r="L123" s="1">
        <v>1</v>
      </c>
      <c r="M123" s="1">
        <v>1</v>
      </c>
      <c r="N123" s="62">
        <v>1</v>
      </c>
      <c r="O123" s="7">
        <v>1</v>
      </c>
      <c r="P123" s="1">
        <v>1</v>
      </c>
      <c r="Q123" s="1">
        <v>1</v>
      </c>
      <c r="R123" s="1">
        <v>1</v>
      </c>
      <c r="S123" s="62">
        <v>1</v>
      </c>
      <c r="T123" s="7">
        <v>1</v>
      </c>
      <c r="U123" s="1">
        <v>1</v>
      </c>
      <c r="V123" s="1">
        <v>1</v>
      </c>
      <c r="W123" s="62">
        <v>1</v>
      </c>
      <c r="X123" s="7">
        <v>1</v>
      </c>
      <c r="Y123" s="1">
        <v>1</v>
      </c>
      <c r="Z123" s="1">
        <v>1</v>
      </c>
      <c r="AA123" s="62">
        <v>1</v>
      </c>
      <c r="AB123" s="38">
        <v>1</v>
      </c>
      <c r="AF123" s="31"/>
      <c r="AG123" s="22"/>
      <c r="AH123" s="40" t="s">
        <v>162</v>
      </c>
      <c r="AI123" s="68"/>
      <c r="AJ123">
        <f>COUNTIF(TableA[#This Row], 1)</f>
        <v>4</v>
      </c>
      <c r="AK123">
        <f>COUNTIF(TableB[#This Row], 1)</f>
        <v>5</v>
      </c>
      <c r="AL123">
        <f>COUNTIF(TableD[#This Row], 1)</f>
        <v>5</v>
      </c>
      <c r="AM123">
        <f>COUNTIF(TableE[#This Row], 1)</f>
        <v>4</v>
      </c>
      <c r="AN123">
        <f>COUNTIF(TableF[#This Row], 1)</f>
        <v>4</v>
      </c>
      <c r="AO123">
        <f>COUNTIF(TableG[#This Row], 1)</f>
        <v>1</v>
      </c>
      <c r="AR123" s="31"/>
      <c r="AS123" s="22"/>
      <c r="AT123" s="40" t="s">
        <v>162</v>
      </c>
      <c r="AU123" s="68"/>
      <c r="AV123" s="80">
        <f t="shared" si="58"/>
        <v>1</v>
      </c>
      <c r="AW123" s="7"/>
      <c r="AX123" s="7"/>
      <c r="AY123" s="7"/>
      <c r="AZ123" s="7"/>
      <c r="BA123" s="1">
        <f t="shared" si="59"/>
        <v>1</v>
      </c>
      <c r="BB123" s="1"/>
      <c r="BC123" s="1"/>
      <c r="BD123" s="1"/>
      <c r="BE123" s="1">
        <f t="shared" si="60"/>
        <v>1</v>
      </c>
      <c r="BF123" s="1"/>
      <c r="BG123" s="1"/>
      <c r="BH123" s="1"/>
      <c r="BI123" s="1">
        <f t="shared" si="61"/>
        <v>1</v>
      </c>
      <c r="BJ123" s="1"/>
      <c r="BK123" s="1"/>
      <c r="BL123" s="1"/>
      <c r="BM123" s="1">
        <f t="shared" si="62"/>
        <v>1</v>
      </c>
      <c r="BN123" s="62"/>
      <c r="BO123" s="62"/>
      <c r="BP123" s="62"/>
      <c r="BQ123" s="81">
        <f t="shared" si="63"/>
        <v>1</v>
      </c>
      <c r="BX123" s="88"/>
    </row>
    <row r="124" spans="2:76" ht="15" customHeight="1" x14ac:dyDescent="0.25">
      <c r="B124" s="31"/>
      <c r="C124" s="22"/>
      <c r="D124" s="40" t="s">
        <v>163</v>
      </c>
      <c r="E124" s="68"/>
      <c r="F124" s="20">
        <v>1</v>
      </c>
      <c r="G124" s="1">
        <v>0</v>
      </c>
      <c r="H124" s="1">
        <v>1</v>
      </c>
      <c r="I124" s="62">
        <v>1</v>
      </c>
      <c r="J124" s="7">
        <v>1</v>
      </c>
      <c r="K124" s="1">
        <v>1</v>
      </c>
      <c r="L124" s="1">
        <v>1</v>
      </c>
      <c r="M124" s="1">
        <v>1</v>
      </c>
      <c r="N124" s="62">
        <v>1</v>
      </c>
      <c r="O124" s="7">
        <v>1</v>
      </c>
      <c r="P124" s="1">
        <v>1</v>
      </c>
      <c r="Q124" s="1">
        <v>0</v>
      </c>
      <c r="R124" s="1">
        <v>1</v>
      </c>
      <c r="S124" s="62">
        <v>1</v>
      </c>
      <c r="T124" s="7">
        <v>1</v>
      </c>
      <c r="U124" s="1">
        <v>1</v>
      </c>
      <c r="V124" s="1">
        <v>0</v>
      </c>
      <c r="W124" s="62">
        <v>1</v>
      </c>
      <c r="X124" s="7">
        <v>1</v>
      </c>
      <c r="Y124" s="1">
        <v>0</v>
      </c>
      <c r="Z124" s="1">
        <v>1</v>
      </c>
      <c r="AA124" s="62">
        <v>1</v>
      </c>
      <c r="AB124" s="38">
        <v>1</v>
      </c>
      <c r="AF124" s="31"/>
      <c r="AG124" s="22"/>
      <c r="AH124" s="40" t="s">
        <v>163</v>
      </c>
      <c r="AI124" s="68"/>
      <c r="AJ124">
        <f>COUNTIF(TableA[#This Row], 1)</f>
        <v>3</v>
      </c>
      <c r="AK124">
        <f>COUNTIF(TableB[#This Row], 1)</f>
        <v>5</v>
      </c>
      <c r="AL124">
        <f>COUNTIF(TableD[#This Row], 1)</f>
        <v>4</v>
      </c>
      <c r="AM124">
        <f>COUNTIF(TableE[#This Row], 1)</f>
        <v>3</v>
      </c>
      <c r="AN124">
        <f>COUNTIF(TableF[#This Row], 1)</f>
        <v>3</v>
      </c>
      <c r="AO124">
        <f>COUNTIF(TableG[#This Row], 1)</f>
        <v>1</v>
      </c>
      <c r="AR124" s="31"/>
      <c r="AS124" s="22"/>
      <c r="AT124" s="40" t="s">
        <v>163</v>
      </c>
      <c r="AU124" s="68"/>
      <c r="AV124" s="80">
        <f t="shared" si="58"/>
        <v>0.75</v>
      </c>
      <c r="AW124" s="7"/>
      <c r="AX124" s="7"/>
      <c r="AY124" s="7"/>
      <c r="AZ124" s="7"/>
      <c r="BA124" s="1">
        <f t="shared" si="59"/>
        <v>1</v>
      </c>
      <c r="BB124" s="1"/>
      <c r="BC124" s="1"/>
      <c r="BD124" s="1"/>
      <c r="BE124" s="1">
        <f t="shared" si="60"/>
        <v>0.8</v>
      </c>
      <c r="BF124" s="1"/>
      <c r="BG124" s="1"/>
      <c r="BH124" s="1"/>
      <c r="BI124" s="1">
        <f t="shared" si="61"/>
        <v>0.75</v>
      </c>
      <c r="BJ124" s="1"/>
      <c r="BK124" s="1"/>
      <c r="BL124" s="1"/>
      <c r="BM124" s="1">
        <f t="shared" si="62"/>
        <v>0.75</v>
      </c>
      <c r="BN124" s="62"/>
      <c r="BO124" s="62"/>
      <c r="BP124" s="62"/>
      <c r="BQ124" s="81">
        <f t="shared" si="63"/>
        <v>1</v>
      </c>
      <c r="BX124" s="88"/>
    </row>
    <row r="125" spans="2:76" ht="15" customHeight="1" thickBot="1" x14ac:dyDescent="0.3">
      <c r="B125" s="42"/>
      <c r="C125" s="23"/>
      <c r="D125" s="43"/>
      <c r="E125" s="42"/>
      <c r="F125" s="104"/>
      <c r="G125" s="105"/>
      <c r="H125" s="105"/>
      <c r="I125" s="106"/>
      <c r="J125" s="107"/>
      <c r="K125" s="105"/>
      <c r="L125" s="105"/>
      <c r="M125" s="105"/>
      <c r="N125" s="106"/>
      <c r="O125" s="107"/>
      <c r="P125" s="105"/>
      <c r="Q125" s="105"/>
      <c r="R125" s="105"/>
      <c r="S125" s="106"/>
      <c r="T125" s="107"/>
      <c r="U125" s="105"/>
      <c r="V125" s="105"/>
      <c r="W125" s="106"/>
      <c r="X125" s="107"/>
      <c r="Y125" s="105"/>
      <c r="Z125" s="105"/>
      <c r="AA125" s="106"/>
      <c r="AB125" s="108"/>
      <c r="AF125" s="42"/>
      <c r="AG125" s="23"/>
      <c r="AH125" s="43"/>
      <c r="AI125" s="42"/>
      <c r="AR125" s="42"/>
      <c r="AS125" s="23"/>
      <c r="AT125" s="43"/>
      <c r="AU125" s="42"/>
      <c r="AV125" s="80"/>
      <c r="AW125" s="7"/>
      <c r="AX125" s="7"/>
      <c r="AY125" s="7"/>
      <c r="AZ125" s="7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62"/>
      <c r="BO125" s="62"/>
      <c r="BP125" s="62"/>
      <c r="BQ125" s="81"/>
      <c r="BX125" s="88"/>
    </row>
    <row r="126" spans="2:76" ht="15" customHeight="1" thickBot="1" x14ac:dyDescent="0.3">
      <c r="B126" s="51">
        <v>10</v>
      </c>
      <c r="C126" s="52"/>
      <c r="D126" s="57" t="s">
        <v>164</v>
      </c>
      <c r="E126" s="69"/>
      <c r="F126" s="55"/>
      <c r="G126" s="11"/>
      <c r="H126" s="11"/>
      <c r="I126" s="74"/>
      <c r="J126" s="71"/>
      <c r="K126" s="11"/>
      <c r="L126" s="11"/>
      <c r="M126" s="11"/>
      <c r="N126" s="74"/>
      <c r="O126" s="71"/>
      <c r="P126" s="11"/>
      <c r="Q126" s="11"/>
      <c r="R126" s="11"/>
      <c r="S126" s="74"/>
      <c r="T126" s="71"/>
      <c r="U126" s="11"/>
      <c r="V126" s="11"/>
      <c r="W126" s="74"/>
      <c r="X126" s="71"/>
      <c r="Y126" s="11"/>
      <c r="Z126" s="11"/>
      <c r="AA126" s="74"/>
      <c r="AB126" s="73"/>
      <c r="AF126" s="51">
        <v>10</v>
      </c>
      <c r="AG126" s="52"/>
      <c r="AH126" s="57" t="s">
        <v>164</v>
      </c>
      <c r="AI126" s="69"/>
      <c r="AR126" s="51">
        <v>10</v>
      </c>
      <c r="AS126" s="52"/>
      <c r="AT126" s="57" t="s">
        <v>164</v>
      </c>
      <c r="AU126" s="69"/>
      <c r="AV126" s="80"/>
      <c r="AW126" s="7"/>
      <c r="AX126" s="7"/>
      <c r="AY126" s="7"/>
      <c r="AZ126" s="7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62"/>
      <c r="BO126" s="62"/>
      <c r="BP126" s="62"/>
      <c r="BQ126" s="81"/>
      <c r="BX126" s="88"/>
    </row>
    <row r="127" spans="2:76" ht="15" customHeight="1" x14ac:dyDescent="0.25">
      <c r="B127" s="45"/>
      <c r="C127" s="46"/>
      <c r="D127" s="47"/>
      <c r="E127" s="45"/>
      <c r="F127" s="100"/>
      <c r="G127" s="101"/>
      <c r="H127" s="101"/>
      <c r="I127" s="102"/>
      <c r="J127" s="103"/>
      <c r="K127" s="101"/>
      <c r="L127" s="101"/>
      <c r="M127" s="101"/>
      <c r="N127" s="102"/>
      <c r="O127" s="103"/>
      <c r="P127" s="101"/>
      <c r="Q127" s="101"/>
      <c r="R127" s="101"/>
      <c r="S127" s="102"/>
      <c r="T127" s="103"/>
      <c r="U127" s="101"/>
      <c r="V127" s="101"/>
      <c r="W127" s="102"/>
      <c r="X127" s="103"/>
      <c r="Y127" s="101"/>
      <c r="Z127" s="101"/>
      <c r="AA127" s="102"/>
      <c r="AB127" s="109"/>
      <c r="AF127" s="45"/>
      <c r="AG127" s="46"/>
      <c r="AH127" s="47"/>
      <c r="AI127" s="45"/>
      <c r="AR127" s="45"/>
      <c r="AS127" s="46"/>
      <c r="AT127" s="47"/>
      <c r="AU127" s="45"/>
      <c r="AV127" s="80"/>
      <c r="AW127" s="7"/>
      <c r="AX127" s="7"/>
      <c r="AY127" s="7"/>
      <c r="AZ127" s="7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62"/>
      <c r="BO127" s="62"/>
      <c r="BP127" s="62"/>
      <c r="BQ127" s="81"/>
      <c r="BX127" s="88"/>
    </row>
    <row r="128" spans="2:76" ht="15" customHeight="1" x14ac:dyDescent="0.25">
      <c r="B128" s="31"/>
      <c r="C128" s="22"/>
      <c r="D128" s="40" t="s">
        <v>165</v>
      </c>
      <c r="E128" s="68"/>
      <c r="F128" s="20">
        <v>1</v>
      </c>
      <c r="G128" s="1">
        <v>1</v>
      </c>
      <c r="H128" s="1">
        <v>1</v>
      </c>
      <c r="I128" s="62">
        <v>1</v>
      </c>
      <c r="J128" s="7">
        <v>1</v>
      </c>
      <c r="K128" s="1">
        <v>1</v>
      </c>
      <c r="L128" s="1">
        <v>1</v>
      </c>
      <c r="M128" s="1">
        <v>1</v>
      </c>
      <c r="N128" s="62">
        <v>1</v>
      </c>
      <c r="O128" s="7">
        <v>1</v>
      </c>
      <c r="P128" s="1">
        <v>1</v>
      </c>
      <c r="Q128" s="1">
        <v>1</v>
      </c>
      <c r="R128" s="1">
        <v>1</v>
      </c>
      <c r="S128" s="62">
        <v>1</v>
      </c>
      <c r="T128" s="7">
        <v>1</v>
      </c>
      <c r="U128" s="1">
        <v>1</v>
      </c>
      <c r="V128" s="1">
        <v>1</v>
      </c>
      <c r="W128" s="62">
        <v>1</v>
      </c>
      <c r="X128" s="7">
        <v>1</v>
      </c>
      <c r="Y128" s="1">
        <v>1</v>
      </c>
      <c r="Z128" s="1">
        <v>1</v>
      </c>
      <c r="AA128" s="62">
        <v>1</v>
      </c>
      <c r="AB128" s="38">
        <v>1</v>
      </c>
      <c r="AF128" s="31"/>
      <c r="AG128" s="22"/>
      <c r="AH128" s="40" t="s">
        <v>165</v>
      </c>
      <c r="AI128" s="68"/>
      <c r="AJ128">
        <f>COUNTIF(TableA[#This Row], 1)</f>
        <v>4</v>
      </c>
      <c r="AK128">
        <f>COUNTIF(TableB[#This Row], 1)</f>
        <v>5</v>
      </c>
      <c r="AL128">
        <f>COUNTIF(TableD[#This Row], 1)</f>
        <v>5</v>
      </c>
      <c r="AM128">
        <f>COUNTIF(TableE[#This Row], 1)</f>
        <v>4</v>
      </c>
      <c r="AN128">
        <f>COUNTIF(TableF[#This Row], 1)</f>
        <v>4</v>
      </c>
      <c r="AO128">
        <f>COUNTIF(TableG[#This Row], 1)</f>
        <v>1</v>
      </c>
      <c r="AR128" s="31"/>
      <c r="AS128" s="22"/>
      <c r="AT128" s="40" t="s">
        <v>165</v>
      </c>
      <c r="AU128" s="68"/>
      <c r="AV128" s="80">
        <f t="shared" si="58"/>
        <v>1</v>
      </c>
      <c r="AW128" s="77" t="s">
        <v>243</v>
      </c>
      <c r="AX128" s="92">
        <f>COUNTIF(AV128:AV152, "&gt;=0.75")</f>
        <v>25</v>
      </c>
      <c r="AY128" s="88">
        <f>AX128/$AX$132</f>
        <v>1</v>
      </c>
      <c r="AZ128" s="7"/>
      <c r="BA128" s="1">
        <f t="shared" si="59"/>
        <v>1</v>
      </c>
      <c r="BB128" s="77" t="s">
        <v>243</v>
      </c>
      <c r="BC128" s="92">
        <f>COUNTIF(BA128:BA152, "&gt;=0.75")</f>
        <v>23</v>
      </c>
      <c r="BD128" s="88">
        <f>BC128/$BC$132</f>
        <v>0.92</v>
      </c>
      <c r="BE128" s="1">
        <f t="shared" si="60"/>
        <v>1</v>
      </c>
      <c r="BF128" s="77" t="s">
        <v>243</v>
      </c>
      <c r="BG128" s="92">
        <f>COUNTIF(BE128:BE152, "&gt;=0.75")</f>
        <v>25</v>
      </c>
      <c r="BH128" s="88">
        <f>BG128/$BG$132</f>
        <v>1</v>
      </c>
      <c r="BI128" s="1">
        <f t="shared" si="61"/>
        <v>1</v>
      </c>
      <c r="BJ128" s="77" t="s">
        <v>243</v>
      </c>
      <c r="BK128" s="92">
        <f>COUNTIF(BI128:BI152, "&gt;=0.75")</f>
        <v>25</v>
      </c>
      <c r="BL128" s="88">
        <f>BK128/$BK$132</f>
        <v>1</v>
      </c>
      <c r="BM128" s="1">
        <f t="shared" si="62"/>
        <v>1</v>
      </c>
      <c r="BN128" s="77" t="s">
        <v>243</v>
      </c>
      <c r="BO128" s="92">
        <f>COUNTIF(BM128:BM152, "&gt;=0.75")</f>
        <v>25</v>
      </c>
      <c r="BP128" s="88">
        <f>BO128/$BO$132</f>
        <v>1</v>
      </c>
      <c r="BQ128" s="81">
        <f t="shared" si="63"/>
        <v>1</v>
      </c>
      <c r="BR128" s="77" t="s">
        <v>243</v>
      </c>
      <c r="BS128" s="92">
        <f>COUNTIF(BQ128:BQ152, "&gt;=0.75")</f>
        <v>25</v>
      </c>
      <c r="BT128" s="88">
        <f>BS128/$BS$132</f>
        <v>1</v>
      </c>
      <c r="BV128" s="77" t="s">
        <v>243</v>
      </c>
      <c r="BW128" s="92">
        <f>COUNTIF(AV128:BQ153, "&gt;=0.75")</f>
        <v>169</v>
      </c>
      <c r="BX128" s="88">
        <f>BW128/$BW$132</f>
        <v>0.84499999999999997</v>
      </c>
    </row>
    <row r="129" spans="2:76" ht="15" customHeight="1" x14ac:dyDescent="0.25">
      <c r="B129" s="31"/>
      <c r="C129" s="22"/>
      <c r="D129" s="40" t="s">
        <v>166</v>
      </c>
      <c r="E129" s="68"/>
      <c r="F129" s="20">
        <v>1</v>
      </c>
      <c r="G129" s="1">
        <v>1</v>
      </c>
      <c r="H129" s="1">
        <v>1</v>
      </c>
      <c r="I129" s="62">
        <v>1</v>
      </c>
      <c r="J129" s="7">
        <v>0</v>
      </c>
      <c r="K129" s="1">
        <v>1</v>
      </c>
      <c r="L129" s="1">
        <v>1</v>
      </c>
      <c r="M129" s="1">
        <v>1</v>
      </c>
      <c r="N129" s="62">
        <v>1</v>
      </c>
      <c r="O129" s="7">
        <v>1</v>
      </c>
      <c r="P129" s="1">
        <v>1</v>
      </c>
      <c r="Q129" s="1">
        <v>1</v>
      </c>
      <c r="R129" s="1">
        <v>1</v>
      </c>
      <c r="S129" s="62">
        <v>1</v>
      </c>
      <c r="T129" s="7">
        <v>1</v>
      </c>
      <c r="U129" s="1">
        <v>1</v>
      </c>
      <c r="V129" s="1">
        <v>1</v>
      </c>
      <c r="W129" s="62">
        <v>1</v>
      </c>
      <c r="X129" s="7">
        <v>1</v>
      </c>
      <c r="Y129" s="1">
        <v>1</v>
      </c>
      <c r="Z129" s="1">
        <v>1</v>
      </c>
      <c r="AA129" s="62">
        <v>1</v>
      </c>
      <c r="AB129" s="38">
        <v>1</v>
      </c>
      <c r="AF129" s="31"/>
      <c r="AG129" s="22"/>
      <c r="AH129" s="40" t="s">
        <v>166</v>
      </c>
      <c r="AI129" s="68"/>
      <c r="AJ129">
        <f>COUNTIF(TableA[#This Row], 1)</f>
        <v>4</v>
      </c>
      <c r="AK129">
        <f>COUNTIF(TableB[#This Row], 1)</f>
        <v>4</v>
      </c>
      <c r="AL129">
        <f>COUNTIF(TableD[#This Row], 1)</f>
        <v>5</v>
      </c>
      <c r="AM129">
        <f>COUNTIF(TableE[#This Row], 1)</f>
        <v>4</v>
      </c>
      <c r="AN129">
        <f>COUNTIF(TableF[#This Row], 1)</f>
        <v>4</v>
      </c>
      <c r="AO129">
        <f>COUNTIF(TableG[#This Row], 1)</f>
        <v>1</v>
      </c>
      <c r="AR129" s="31"/>
      <c r="AS129" s="22"/>
      <c r="AT129" s="40" t="s">
        <v>166</v>
      </c>
      <c r="AU129" s="68"/>
      <c r="AV129" s="80">
        <f t="shared" si="58"/>
        <v>1</v>
      </c>
      <c r="AW129" s="77" t="s">
        <v>242</v>
      </c>
      <c r="AX129" s="94">
        <f>COUNTIF(AV128:AV152, "&lt;0.75")-COUNTIF(AV128:AV153, "&lt;0.50")</f>
        <v>0</v>
      </c>
      <c r="AY129" s="88">
        <f t="shared" ref="AY129:AY132" si="92">AX129/$AX$132</f>
        <v>0</v>
      </c>
      <c r="AZ129" s="7"/>
      <c r="BA129" s="1">
        <f t="shared" si="59"/>
        <v>0.8</v>
      </c>
      <c r="BB129" s="77" t="s">
        <v>242</v>
      </c>
      <c r="BC129" s="94">
        <f>COUNTIF(BA128:BA152, "&lt;0.75")-COUNTIF(BA128:BA153, "&lt;0.50")</f>
        <v>2</v>
      </c>
      <c r="BD129" s="88">
        <f t="shared" ref="BD129:BD132" si="93">BC129/$BC$132</f>
        <v>0.08</v>
      </c>
      <c r="BE129" s="1">
        <f t="shared" si="60"/>
        <v>1</v>
      </c>
      <c r="BF129" s="77" t="s">
        <v>242</v>
      </c>
      <c r="BG129" s="94">
        <f>COUNTIF(BE128:BE152, "&lt;0.75")-COUNTIF(BE128:BE153, "&lt;0.50")</f>
        <v>0</v>
      </c>
      <c r="BH129" s="88">
        <f t="shared" ref="BH129:BH132" si="94">BG129/$BG$132</f>
        <v>0</v>
      </c>
      <c r="BI129" s="1">
        <f t="shared" si="61"/>
        <v>1</v>
      </c>
      <c r="BJ129" s="77" t="s">
        <v>242</v>
      </c>
      <c r="BK129" s="94">
        <f>COUNTIF(BI128:BI152, "&lt;0.75")-COUNTIF(BI128:BI153, "&lt;0.50")</f>
        <v>0</v>
      </c>
      <c r="BL129" s="88">
        <f t="shared" ref="BL129:BL132" si="95">BK129/$BK$132</f>
        <v>0</v>
      </c>
      <c r="BM129" s="1">
        <f t="shared" si="62"/>
        <v>1</v>
      </c>
      <c r="BN129" s="77" t="s">
        <v>242</v>
      </c>
      <c r="BO129" s="94">
        <f>COUNTIF(BM128:BM152, "&lt;0.75")-COUNTIF(BM128:BM153, "&lt;0.50")</f>
        <v>0</v>
      </c>
      <c r="BP129" s="88">
        <f t="shared" ref="BP129:BP132" si="96">BO129/$BO$132</f>
        <v>0</v>
      </c>
      <c r="BQ129" s="81">
        <f t="shared" si="63"/>
        <v>1</v>
      </c>
      <c r="BR129" s="77" t="s">
        <v>242</v>
      </c>
      <c r="BS129" s="94">
        <f>COUNTIF(BQ128:BQ152, "&lt;0.75")-COUNTIF(BQ128:BQ153, "&lt;0.50")</f>
        <v>0</v>
      </c>
      <c r="BT129" s="88">
        <f t="shared" ref="BT129:BT132" si="97">BS129/$BS$132</f>
        <v>0</v>
      </c>
      <c r="BV129" s="77" t="s">
        <v>242</v>
      </c>
      <c r="BW129" s="94">
        <f>COUNTIF(AV128:BQ152, "&lt;0.75")-COUNTIF(AV128:BQ152, "&lt;0.50")</f>
        <v>2</v>
      </c>
      <c r="BX129" s="88">
        <f t="shared" ref="BX129:BX132" si="98">BW129/$BW$132</f>
        <v>0.01</v>
      </c>
    </row>
    <row r="130" spans="2:76" ht="15" customHeight="1" x14ac:dyDescent="0.25">
      <c r="B130" s="31"/>
      <c r="C130" s="22"/>
      <c r="D130" s="40" t="s">
        <v>167</v>
      </c>
      <c r="E130" s="68"/>
      <c r="F130" s="20">
        <v>1</v>
      </c>
      <c r="G130" s="1">
        <v>1</v>
      </c>
      <c r="H130" s="1">
        <v>1</v>
      </c>
      <c r="I130" s="62">
        <v>1</v>
      </c>
      <c r="J130" s="7">
        <v>0</v>
      </c>
      <c r="K130" s="1">
        <v>1</v>
      </c>
      <c r="L130" s="1">
        <v>1</v>
      </c>
      <c r="M130" s="1">
        <v>1</v>
      </c>
      <c r="N130" s="62">
        <v>1</v>
      </c>
      <c r="O130" s="7">
        <v>1</v>
      </c>
      <c r="P130" s="1">
        <v>1</v>
      </c>
      <c r="Q130" s="1">
        <v>1</v>
      </c>
      <c r="R130" s="1">
        <v>1</v>
      </c>
      <c r="S130" s="62">
        <v>1</v>
      </c>
      <c r="T130" s="7">
        <v>1</v>
      </c>
      <c r="U130" s="1">
        <v>1</v>
      </c>
      <c r="V130" s="1">
        <v>1</v>
      </c>
      <c r="W130" s="62">
        <v>1</v>
      </c>
      <c r="X130" s="7">
        <v>1</v>
      </c>
      <c r="Y130" s="1">
        <v>1</v>
      </c>
      <c r="Z130" s="1">
        <v>1</v>
      </c>
      <c r="AA130" s="62">
        <v>1</v>
      </c>
      <c r="AB130" s="38">
        <v>1</v>
      </c>
      <c r="AF130" s="31"/>
      <c r="AG130" s="22"/>
      <c r="AH130" s="40" t="s">
        <v>167</v>
      </c>
      <c r="AI130" s="68"/>
      <c r="AJ130">
        <f>COUNTIF(TableA[#This Row], 1)</f>
        <v>4</v>
      </c>
      <c r="AK130">
        <f>COUNTIF(TableB[#This Row], 1)</f>
        <v>4</v>
      </c>
      <c r="AL130">
        <f>COUNTIF(TableD[#This Row], 1)</f>
        <v>5</v>
      </c>
      <c r="AM130">
        <f>COUNTIF(TableE[#This Row], 1)</f>
        <v>4</v>
      </c>
      <c r="AN130">
        <f>COUNTIF(TableF[#This Row], 1)</f>
        <v>4</v>
      </c>
      <c r="AO130">
        <f>COUNTIF(TableG[#This Row], 1)</f>
        <v>1</v>
      </c>
      <c r="AR130" s="31"/>
      <c r="AS130" s="22"/>
      <c r="AT130" s="40" t="s">
        <v>167</v>
      </c>
      <c r="AU130" s="68"/>
      <c r="AV130" s="80">
        <f t="shared" si="58"/>
        <v>1</v>
      </c>
      <c r="AW130" s="77" t="s">
        <v>241</v>
      </c>
      <c r="AX130" s="94">
        <f>COUNTIF(AV128:AV152, "&lt;0.5")-COUNTIF(AV128:AV152, "&lt;0.25")</f>
        <v>0</v>
      </c>
      <c r="AY130" s="88">
        <f t="shared" si="92"/>
        <v>0</v>
      </c>
      <c r="AZ130" s="7"/>
      <c r="BA130" s="1">
        <f t="shared" si="59"/>
        <v>0.8</v>
      </c>
      <c r="BB130" s="77" t="s">
        <v>241</v>
      </c>
      <c r="BC130" s="94">
        <f>COUNTIF(BA128:BA152, "&lt;0.5")-COUNTIF(BA128:BA152, "&lt;0.25")</f>
        <v>0</v>
      </c>
      <c r="BD130" s="88">
        <f t="shared" si="93"/>
        <v>0</v>
      </c>
      <c r="BE130" s="1">
        <f t="shared" si="60"/>
        <v>1</v>
      </c>
      <c r="BF130" s="77" t="s">
        <v>241</v>
      </c>
      <c r="BG130" s="94">
        <f>COUNTIF(BE128:BE152, "&lt;0.5")-COUNTIF(BE128:BE152, "&lt;0.25")</f>
        <v>0</v>
      </c>
      <c r="BH130" s="88">
        <f t="shared" si="94"/>
        <v>0</v>
      </c>
      <c r="BI130" s="1">
        <f t="shared" si="61"/>
        <v>1</v>
      </c>
      <c r="BJ130" s="77" t="s">
        <v>241</v>
      </c>
      <c r="BK130" s="94">
        <f>COUNTIF(BI128:BI152, "&lt;0.5")-COUNTIF(BI128:BI152, "&lt;0.25")</f>
        <v>0</v>
      </c>
      <c r="BL130" s="88">
        <f t="shared" si="95"/>
        <v>0</v>
      </c>
      <c r="BM130" s="1">
        <f t="shared" si="62"/>
        <v>1</v>
      </c>
      <c r="BN130" s="77" t="s">
        <v>241</v>
      </c>
      <c r="BO130" s="94">
        <f>COUNTIF(BM128:BM152, "&lt;0.5")-COUNTIF(BM128:BM152, "&lt;0.25")</f>
        <v>0</v>
      </c>
      <c r="BP130" s="88">
        <f t="shared" si="96"/>
        <v>0</v>
      </c>
      <c r="BQ130" s="81">
        <f t="shared" si="63"/>
        <v>1</v>
      </c>
      <c r="BR130" s="77" t="s">
        <v>241</v>
      </c>
      <c r="BS130" s="94">
        <f>COUNTIF(BQ128:BQ152, "&lt;0.5")-COUNTIF(BQ128:BQ152, "&lt;0.25")</f>
        <v>0</v>
      </c>
      <c r="BT130" s="88">
        <f t="shared" si="97"/>
        <v>0</v>
      </c>
      <c r="BV130" s="77" t="s">
        <v>241</v>
      </c>
      <c r="BW130" s="94">
        <f>COUNTIF(AV128:BQ152, "&lt;0.5")-COUNTIF(AV128:BQ152, "&lt;0.25")</f>
        <v>0</v>
      </c>
      <c r="BX130" s="88">
        <f t="shared" si="98"/>
        <v>0</v>
      </c>
    </row>
    <row r="131" spans="2:76" ht="15" customHeight="1" x14ac:dyDescent="0.25">
      <c r="B131" s="31"/>
      <c r="C131" s="22"/>
      <c r="D131" s="40" t="s">
        <v>168</v>
      </c>
      <c r="E131" s="68"/>
      <c r="F131" s="20">
        <v>1</v>
      </c>
      <c r="G131" s="1">
        <v>1</v>
      </c>
      <c r="H131" s="1">
        <v>1</v>
      </c>
      <c r="I131" s="62">
        <v>1</v>
      </c>
      <c r="J131" s="7">
        <v>1</v>
      </c>
      <c r="K131" s="1">
        <v>0</v>
      </c>
      <c r="L131" s="1">
        <v>1</v>
      </c>
      <c r="M131" s="1">
        <v>1</v>
      </c>
      <c r="N131" s="62">
        <v>1</v>
      </c>
      <c r="O131" s="7">
        <v>1</v>
      </c>
      <c r="P131" s="1">
        <v>1</v>
      </c>
      <c r="Q131" s="1">
        <v>1</v>
      </c>
      <c r="R131" s="1">
        <v>1</v>
      </c>
      <c r="S131" s="62">
        <v>1</v>
      </c>
      <c r="T131" s="7">
        <v>1</v>
      </c>
      <c r="U131" s="1">
        <v>1</v>
      </c>
      <c r="V131" s="1">
        <v>1</v>
      </c>
      <c r="W131" s="62">
        <v>1</v>
      </c>
      <c r="X131" s="7">
        <v>1</v>
      </c>
      <c r="Y131" s="1">
        <v>1</v>
      </c>
      <c r="Z131" s="1">
        <v>1</v>
      </c>
      <c r="AA131" s="62">
        <v>1</v>
      </c>
      <c r="AB131" s="38">
        <v>1</v>
      </c>
      <c r="AF131" s="31"/>
      <c r="AG131" s="22"/>
      <c r="AH131" s="40" t="s">
        <v>168</v>
      </c>
      <c r="AI131" s="68"/>
      <c r="AJ131">
        <f>COUNTIF(TableA[#This Row], 1)</f>
        <v>4</v>
      </c>
      <c r="AK131">
        <f>COUNTIF(TableB[#This Row], 1)</f>
        <v>4</v>
      </c>
      <c r="AL131">
        <f>COUNTIF(TableD[#This Row], 1)</f>
        <v>5</v>
      </c>
      <c r="AM131">
        <f>COUNTIF(TableE[#This Row], 1)</f>
        <v>4</v>
      </c>
      <c r="AN131">
        <f>COUNTIF(TableF[#This Row], 1)</f>
        <v>4</v>
      </c>
      <c r="AO131">
        <f>COUNTIF(TableG[#This Row], 1)</f>
        <v>1</v>
      </c>
      <c r="AR131" s="31"/>
      <c r="AS131" s="22"/>
      <c r="AT131" s="40" t="s">
        <v>168</v>
      </c>
      <c r="AU131" s="68"/>
      <c r="AV131" s="80">
        <f t="shared" si="58"/>
        <v>1</v>
      </c>
      <c r="AW131" s="77" t="s">
        <v>240</v>
      </c>
      <c r="AX131" s="94">
        <f>COUNTIF(AV128:AV152, "&lt;0.25")-COUNTIF(AV128:AV152, "&lt;0")</f>
        <v>0</v>
      </c>
      <c r="AY131" s="88">
        <f t="shared" si="92"/>
        <v>0</v>
      </c>
      <c r="AZ131" s="7"/>
      <c r="BA131" s="1">
        <f t="shared" si="59"/>
        <v>0.8</v>
      </c>
      <c r="BB131" s="77" t="s">
        <v>240</v>
      </c>
      <c r="BC131" s="94">
        <f>COUNTIF(BA128:BA152, "&lt;0.25")-COUNTIF(BA128:BA152, "&lt;0")</f>
        <v>0</v>
      </c>
      <c r="BD131" s="88">
        <f t="shared" si="93"/>
        <v>0</v>
      </c>
      <c r="BE131" s="1">
        <f t="shared" si="60"/>
        <v>1</v>
      </c>
      <c r="BF131" s="77" t="s">
        <v>240</v>
      </c>
      <c r="BG131" s="94">
        <f>COUNTIF(BE128:BE152, "&lt;0.25")-COUNTIF(BE128:BE152, "&lt;0")</f>
        <v>0</v>
      </c>
      <c r="BH131" s="88">
        <f t="shared" si="94"/>
        <v>0</v>
      </c>
      <c r="BI131" s="1">
        <f t="shared" si="61"/>
        <v>1</v>
      </c>
      <c r="BJ131" s="77" t="s">
        <v>240</v>
      </c>
      <c r="BK131" s="94">
        <f>COUNTIF(BI128:BI152, "&lt;0.25")-COUNTIF(BI128:BI152, "&lt;0")</f>
        <v>0</v>
      </c>
      <c r="BL131" s="88">
        <f t="shared" si="95"/>
        <v>0</v>
      </c>
      <c r="BM131" s="1">
        <f t="shared" si="62"/>
        <v>1</v>
      </c>
      <c r="BN131" s="77" t="s">
        <v>240</v>
      </c>
      <c r="BO131" s="94">
        <f>COUNTIF(BM128:BM152, "&lt;0.25")-COUNTIF(BM128:BM152, "&lt;0")</f>
        <v>0</v>
      </c>
      <c r="BP131" s="88">
        <f t="shared" si="96"/>
        <v>0</v>
      </c>
      <c r="BQ131" s="81">
        <f t="shared" si="63"/>
        <v>1</v>
      </c>
      <c r="BR131" s="77" t="s">
        <v>240</v>
      </c>
      <c r="BS131" s="94">
        <f>COUNTIF(BQ128:BQ152, "&lt;0.25")-COUNTIF(BQ128:BQ152, "&lt;0")</f>
        <v>0</v>
      </c>
      <c r="BT131" s="88">
        <f t="shared" si="97"/>
        <v>0</v>
      </c>
      <c r="BV131" s="77" t="s">
        <v>240</v>
      </c>
      <c r="BW131" s="94">
        <f>COUNTIF(AV128:BQ151, "&lt;0.25")-COUNTIF(AV128:BQ152, "&lt;0")</f>
        <v>29</v>
      </c>
      <c r="BX131" s="88">
        <f t="shared" si="98"/>
        <v>0.14499999999999999</v>
      </c>
    </row>
    <row r="132" spans="2:76" ht="15" customHeight="1" x14ac:dyDescent="0.25">
      <c r="B132" s="31"/>
      <c r="C132" s="22"/>
      <c r="D132" s="40" t="s">
        <v>169</v>
      </c>
      <c r="E132" s="68"/>
      <c r="F132" s="20">
        <v>1</v>
      </c>
      <c r="G132" s="1">
        <v>1</v>
      </c>
      <c r="H132" s="1">
        <v>1</v>
      </c>
      <c r="I132" s="62">
        <v>1</v>
      </c>
      <c r="J132" s="7">
        <v>1</v>
      </c>
      <c r="K132" s="1">
        <v>0</v>
      </c>
      <c r="L132" s="1">
        <v>1</v>
      </c>
      <c r="M132" s="1">
        <v>1</v>
      </c>
      <c r="N132" s="62">
        <v>1</v>
      </c>
      <c r="O132" s="7">
        <v>1</v>
      </c>
      <c r="P132" s="1">
        <v>1</v>
      </c>
      <c r="Q132" s="1">
        <v>1</v>
      </c>
      <c r="R132" s="1">
        <v>0</v>
      </c>
      <c r="S132" s="62">
        <v>1</v>
      </c>
      <c r="T132" s="7">
        <v>1</v>
      </c>
      <c r="U132" s="1">
        <v>1</v>
      </c>
      <c r="V132" s="1">
        <v>1</v>
      </c>
      <c r="W132" s="62">
        <v>1</v>
      </c>
      <c r="X132" s="7">
        <v>1</v>
      </c>
      <c r="Y132" s="1">
        <v>1</v>
      </c>
      <c r="Z132" s="1">
        <v>0</v>
      </c>
      <c r="AA132" s="62">
        <v>1</v>
      </c>
      <c r="AB132" s="38">
        <v>1</v>
      </c>
      <c r="AF132" s="31"/>
      <c r="AG132" s="22"/>
      <c r="AH132" s="40" t="s">
        <v>169</v>
      </c>
      <c r="AI132" s="68"/>
      <c r="AJ132">
        <f>COUNTIF(TableA[#This Row], 1)</f>
        <v>4</v>
      </c>
      <c r="AK132">
        <f>COUNTIF(TableB[#This Row], 1)</f>
        <v>4</v>
      </c>
      <c r="AL132">
        <f>COUNTIF(TableD[#This Row], 1)</f>
        <v>4</v>
      </c>
      <c r="AM132">
        <f>COUNTIF(TableE[#This Row], 1)</f>
        <v>4</v>
      </c>
      <c r="AN132">
        <f>COUNTIF(TableF[#This Row], 1)</f>
        <v>3</v>
      </c>
      <c r="AO132">
        <f>COUNTIF(TableG[#This Row], 1)</f>
        <v>1</v>
      </c>
      <c r="AR132" s="31"/>
      <c r="AS132" s="22"/>
      <c r="AT132" s="40" t="s">
        <v>169</v>
      </c>
      <c r="AU132" s="68"/>
      <c r="AV132" s="80">
        <f t="shared" si="58"/>
        <v>1</v>
      </c>
      <c r="AW132" s="77" t="s">
        <v>247</v>
      </c>
      <c r="AX132">
        <f>COUNT(AV128:AV152)</f>
        <v>25</v>
      </c>
      <c r="AY132" s="88">
        <f t="shared" si="92"/>
        <v>1</v>
      </c>
      <c r="AZ132" s="7"/>
      <c r="BA132" s="1">
        <f t="shared" si="59"/>
        <v>0.8</v>
      </c>
      <c r="BB132" s="77" t="s">
        <v>247</v>
      </c>
      <c r="BC132">
        <f>COUNT(BA128:BA152)</f>
        <v>25</v>
      </c>
      <c r="BD132" s="88">
        <f t="shared" si="93"/>
        <v>1</v>
      </c>
      <c r="BE132" s="1">
        <f t="shared" si="60"/>
        <v>0.8</v>
      </c>
      <c r="BF132" s="77" t="s">
        <v>247</v>
      </c>
      <c r="BG132">
        <f>COUNT(BE128:BE152)</f>
        <v>25</v>
      </c>
      <c r="BH132" s="88">
        <f t="shared" si="94"/>
        <v>1</v>
      </c>
      <c r="BI132" s="1">
        <f t="shared" si="61"/>
        <v>1</v>
      </c>
      <c r="BJ132" s="77" t="s">
        <v>247</v>
      </c>
      <c r="BK132">
        <f>COUNT(BI128:BI152)</f>
        <v>25</v>
      </c>
      <c r="BL132" s="88">
        <f t="shared" si="95"/>
        <v>1</v>
      </c>
      <c r="BM132" s="1">
        <f t="shared" si="62"/>
        <v>0.75</v>
      </c>
      <c r="BN132" s="77" t="s">
        <v>247</v>
      </c>
      <c r="BO132">
        <f>COUNT(BM128:BM152)</f>
        <v>25</v>
      </c>
      <c r="BP132" s="88">
        <f t="shared" si="96"/>
        <v>1</v>
      </c>
      <c r="BQ132" s="81">
        <f t="shared" si="63"/>
        <v>1</v>
      </c>
      <c r="BR132" s="77" t="s">
        <v>247</v>
      </c>
      <c r="BS132">
        <f>COUNT(BQ128:BQ152)</f>
        <v>25</v>
      </c>
      <c r="BT132" s="88">
        <f t="shared" si="97"/>
        <v>1</v>
      </c>
      <c r="BV132" s="77" t="s">
        <v>247</v>
      </c>
      <c r="BW132">
        <f>COUNT(AV128:BQ152)</f>
        <v>200</v>
      </c>
      <c r="BX132" s="88">
        <f t="shared" si="98"/>
        <v>1</v>
      </c>
    </row>
    <row r="133" spans="2:76" ht="15" customHeight="1" x14ac:dyDescent="0.25">
      <c r="B133" s="31"/>
      <c r="C133" s="22"/>
      <c r="D133" s="40" t="s">
        <v>170</v>
      </c>
      <c r="E133" s="68"/>
      <c r="F133" s="20">
        <v>1</v>
      </c>
      <c r="G133" s="1">
        <v>1</v>
      </c>
      <c r="H133" s="1">
        <v>1</v>
      </c>
      <c r="I133" s="62">
        <v>1</v>
      </c>
      <c r="J133" s="7">
        <v>0</v>
      </c>
      <c r="K133" s="1">
        <v>0</v>
      </c>
      <c r="L133" s="1">
        <v>1</v>
      </c>
      <c r="M133" s="1">
        <v>1</v>
      </c>
      <c r="N133" s="62">
        <v>1</v>
      </c>
      <c r="O133" s="7">
        <v>1</v>
      </c>
      <c r="P133" s="1">
        <v>1</v>
      </c>
      <c r="Q133" s="1">
        <v>1</v>
      </c>
      <c r="R133" s="1">
        <v>0</v>
      </c>
      <c r="S133" s="62">
        <v>1</v>
      </c>
      <c r="T133" s="7">
        <v>1</v>
      </c>
      <c r="U133" s="1">
        <v>1</v>
      </c>
      <c r="V133" s="1">
        <v>1</v>
      </c>
      <c r="W133" s="62">
        <v>1</v>
      </c>
      <c r="X133" s="7">
        <v>1</v>
      </c>
      <c r="Y133" s="1">
        <v>1</v>
      </c>
      <c r="Z133" s="1">
        <v>0</v>
      </c>
      <c r="AA133" s="62">
        <v>1</v>
      </c>
      <c r="AB133" s="38">
        <v>1</v>
      </c>
      <c r="AF133" s="31"/>
      <c r="AG133" s="22"/>
      <c r="AH133" s="40" t="s">
        <v>170</v>
      </c>
      <c r="AI133" s="68"/>
      <c r="AJ133">
        <f>COUNTIF(TableA[#This Row], 1)</f>
        <v>4</v>
      </c>
      <c r="AK133">
        <f>COUNTIF(TableB[#This Row], 1)</f>
        <v>3</v>
      </c>
      <c r="AL133">
        <f>COUNTIF(TableD[#This Row], 1)</f>
        <v>4</v>
      </c>
      <c r="AM133">
        <f>COUNTIF(TableE[#This Row], 1)</f>
        <v>4</v>
      </c>
      <c r="AN133">
        <f>COUNTIF(TableF[#This Row], 1)</f>
        <v>3</v>
      </c>
      <c r="AO133">
        <f>COUNTIF(TableG[#This Row], 1)</f>
        <v>1</v>
      </c>
      <c r="AR133" s="31"/>
      <c r="AS133" s="22"/>
      <c r="AT133" s="40" t="s">
        <v>170</v>
      </c>
      <c r="AU133" s="68"/>
      <c r="AV133" s="80">
        <f t="shared" si="58"/>
        <v>1</v>
      </c>
      <c r="AW133" s="7"/>
      <c r="AX133" s="7"/>
      <c r="AY133" s="7"/>
      <c r="AZ133" s="7"/>
      <c r="BA133" s="1">
        <f t="shared" si="59"/>
        <v>0.6</v>
      </c>
      <c r="BB133" s="1"/>
      <c r="BC133" s="1"/>
      <c r="BD133" s="1"/>
      <c r="BE133" s="1">
        <f t="shared" si="60"/>
        <v>0.8</v>
      </c>
      <c r="BF133" s="1"/>
      <c r="BG133" s="1"/>
      <c r="BH133" s="1"/>
      <c r="BI133" s="1">
        <f t="shared" si="61"/>
        <v>1</v>
      </c>
      <c r="BJ133" s="1"/>
      <c r="BK133" s="1"/>
      <c r="BL133" s="1"/>
      <c r="BM133" s="1">
        <f t="shared" si="62"/>
        <v>0.75</v>
      </c>
      <c r="BN133" s="62"/>
      <c r="BO133" s="62"/>
      <c r="BP133" s="62"/>
      <c r="BQ133" s="81">
        <f t="shared" si="63"/>
        <v>1</v>
      </c>
      <c r="BX133" s="88"/>
    </row>
    <row r="134" spans="2:76" ht="15" customHeight="1" x14ac:dyDescent="0.25">
      <c r="B134" s="31"/>
      <c r="C134" s="22"/>
      <c r="D134" s="40" t="s">
        <v>171</v>
      </c>
      <c r="E134" s="68"/>
      <c r="F134" s="20">
        <v>0</v>
      </c>
      <c r="G134" s="1">
        <v>1</v>
      </c>
      <c r="H134" s="1">
        <v>1</v>
      </c>
      <c r="I134" s="62">
        <v>1</v>
      </c>
      <c r="J134" s="7">
        <v>1</v>
      </c>
      <c r="K134" s="1">
        <v>1</v>
      </c>
      <c r="L134" s="1">
        <v>1</v>
      </c>
      <c r="M134" s="1">
        <v>1</v>
      </c>
      <c r="N134" s="62">
        <v>1</v>
      </c>
      <c r="O134" s="7">
        <v>1</v>
      </c>
      <c r="P134" s="1">
        <v>1</v>
      </c>
      <c r="Q134" s="1">
        <v>1</v>
      </c>
      <c r="R134" s="1">
        <v>0</v>
      </c>
      <c r="S134" s="62">
        <v>1</v>
      </c>
      <c r="T134" s="7">
        <v>1</v>
      </c>
      <c r="U134" s="1">
        <v>1</v>
      </c>
      <c r="V134" s="1">
        <v>1</v>
      </c>
      <c r="W134" s="62">
        <v>1</v>
      </c>
      <c r="X134" s="7">
        <v>1</v>
      </c>
      <c r="Y134" s="1">
        <v>1</v>
      </c>
      <c r="Z134" s="1">
        <v>0</v>
      </c>
      <c r="AA134" s="62">
        <v>1</v>
      </c>
      <c r="AB134" s="38">
        <v>1</v>
      </c>
      <c r="AF134" s="31"/>
      <c r="AG134" s="22"/>
      <c r="AH134" s="40" t="s">
        <v>171</v>
      </c>
      <c r="AI134" s="68"/>
      <c r="AJ134">
        <f>COUNTIF(TableA[#This Row], 1)</f>
        <v>3</v>
      </c>
      <c r="AK134">
        <f>COUNTIF(TableB[#This Row], 1)</f>
        <v>5</v>
      </c>
      <c r="AL134">
        <f>COUNTIF(TableD[#This Row], 1)</f>
        <v>4</v>
      </c>
      <c r="AM134">
        <f>COUNTIF(TableE[#This Row], 1)</f>
        <v>4</v>
      </c>
      <c r="AN134">
        <f>COUNTIF(TableF[#This Row], 1)</f>
        <v>3</v>
      </c>
      <c r="AO134">
        <f>COUNTIF(TableG[#This Row], 1)</f>
        <v>1</v>
      </c>
      <c r="AR134" s="31"/>
      <c r="AS134" s="22"/>
      <c r="AT134" s="40" t="s">
        <v>171</v>
      </c>
      <c r="AU134" s="68"/>
      <c r="AV134" s="80">
        <f t="shared" si="58"/>
        <v>0.75</v>
      </c>
      <c r="AW134" s="7"/>
      <c r="AX134" s="7"/>
      <c r="AY134" s="7"/>
      <c r="AZ134" s="7"/>
      <c r="BA134" s="1">
        <f t="shared" si="59"/>
        <v>1</v>
      </c>
      <c r="BB134" s="1"/>
      <c r="BC134" s="1"/>
      <c r="BD134" s="1"/>
      <c r="BE134" s="1">
        <f t="shared" si="60"/>
        <v>0.8</v>
      </c>
      <c r="BF134" s="1"/>
      <c r="BG134" s="1"/>
      <c r="BH134" s="1"/>
      <c r="BI134" s="1">
        <f t="shared" si="61"/>
        <v>1</v>
      </c>
      <c r="BJ134" s="1"/>
      <c r="BK134" s="1"/>
      <c r="BL134" s="1"/>
      <c r="BM134" s="1">
        <f t="shared" si="62"/>
        <v>0.75</v>
      </c>
      <c r="BN134" s="62"/>
      <c r="BO134" s="62"/>
      <c r="BP134" s="62"/>
      <c r="BQ134" s="81">
        <f t="shared" si="63"/>
        <v>1</v>
      </c>
      <c r="BX134" s="88"/>
    </row>
    <row r="135" spans="2:76" ht="15" customHeight="1" x14ac:dyDescent="0.25">
      <c r="B135" s="31"/>
      <c r="C135" s="22"/>
      <c r="D135" s="40" t="s">
        <v>172</v>
      </c>
      <c r="E135" s="68"/>
      <c r="F135" s="20">
        <v>1</v>
      </c>
      <c r="G135" s="1">
        <v>1</v>
      </c>
      <c r="H135" s="1">
        <v>1</v>
      </c>
      <c r="I135" s="62">
        <v>1</v>
      </c>
      <c r="J135" s="7">
        <v>1</v>
      </c>
      <c r="K135" s="1">
        <v>1</v>
      </c>
      <c r="L135" s="1">
        <v>1</v>
      </c>
      <c r="M135" s="1">
        <v>1</v>
      </c>
      <c r="N135" s="62">
        <v>1</v>
      </c>
      <c r="O135" s="7">
        <v>1</v>
      </c>
      <c r="P135" s="1">
        <v>1</v>
      </c>
      <c r="Q135" s="1">
        <v>1</v>
      </c>
      <c r="R135" s="1">
        <v>1</v>
      </c>
      <c r="S135" s="62">
        <v>1</v>
      </c>
      <c r="T135" s="7">
        <v>1</v>
      </c>
      <c r="U135" s="1">
        <v>1</v>
      </c>
      <c r="V135" s="1">
        <v>1</v>
      </c>
      <c r="W135" s="62">
        <v>1</v>
      </c>
      <c r="X135" s="7">
        <v>1</v>
      </c>
      <c r="Y135" s="1">
        <v>1</v>
      </c>
      <c r="Z135" s="1">
        <v>1</v>
      </c>
      <c r="AA135" s="62">
        <v>1</v>
      </c>
      <c r="AB135" s="38">
        <v>1</v>
      </c>
      <c r="AF135" s="31"/>
      <c r="AG135" s="22"/>
      <c r="AH135" s="40" t="s">
        <v>172</v>
      </c>
      <c r="AI135" s="68"/>
      <c r="AJ135">
        <f>COUNTIF(TableA[#This Row], 1)</f>
        <v>4</v>
      </c>
      <c r="AK135">
        <f>COUNTIF(TableB[#This Row], 1)</f>
        <v>5</v>
      </c>
      <c r="AL135">
        <f>COUNTIF(TableD[#This Row], 1)</f>
        <v>5</v>
      </c>
      <c r="AM135">
        <f>COUNTIF(TableE[#This Row], 1)</f>
        <v>4</v>
      </c>
      <c r="AN135">
        <f>COUNTIF(TableF[#This Row], 1)</f>
        <v>4</v>
      </c>
      <c r="AO135">
        <f>COUNTIF(TableG[#This Row], 1)</f>
        <v>1</v>
      </c>
      <c r="AR135" s="31"/>
      <c r="AS135" s="22"/>
      <c r="AT135" s="40" t="s">
        <v>172</v>
      </c>
      <c r="AU135" s="68"/>
      <c r="AV135" s="80">
        <f t="shared" si="58"/>
        <v>1</v>
      </c>
      <c r="AW135" s="7"/>
      <c r="AX135" s="7"/>
      <c r="AY135" s="7"/>
      <c r="AZ135" s="7"/>
      <c r="BA135" s="1">
        <f t="shared" si="59"/>
        <v>1</v>
      </c>
      <c r="BB135" s="1"/>
      <c r="BC135" s="1"/>
      <c r="BD135" s="1"/>
      <c r="BE135" s="1">
        <f t="shared" si="60"/>
        <v>1</v>
      </c>
      <c r="BF135" s="1"/>
      <c r="BG135" s="1"/>
      <c r="BH135" s="1"/>
      <c r="BI135" s="1">
        <f t="shared" si="61"/>
        <v>1</v>
      </c>
      <c r="BJ135" s="1"/>
      <c r="BK135" s="1"/>
      <c r="BL135" s="1"/>
      <c r="BM135" s="1">
        <f t="shared" si="62"/>
        <v>1</v>
      </c>
      <c r="BN135" s="62"/>
      <c r="BO135" s="62"/>
      <c r="BP135" s="62"/>
      <c r="BQ135" s="81">
        <f t="shared" si="63"/>
        <v>1</v>
      </c>
      <c r="BX135" s="88"/>
    </row>
    <row r="136" spans="2:76" ht="15" customHeight="1" x14ac:dyDescent="0.25">
      <c r="B136" s="31"/>
      <c r="C136" s="22"/>
      <c r="D136" s="40" t="s">
        <v>173</v>
      </c>
      <c r="E136" s="68"/>
      <c r="F136" s="20">
        <v>1</v>
      </c>
      <c r="G136" s="1">
        <v>1</v>
      </c>
      <c r="H136" s="1">
        <v>1</v>
      </c>
      <c r="I136" s="62">
        <v>1</v>
      </c>
      <c r="J136" s="7">
        <v>1</v>
      </c>
      <c r="K136" s="1">
        <v>1</v>
      </c>
      <c r="L136" s="1">
        <v>1</v>
      </c>
      <c r="M136" s="1">
        <v>1</v>
      </c>
      <c r="N136" s="62">
        <v>1</v>
      </c>
      <c r="O136" s="7">
        <v>1</v>
      </c>
      <c r="P136" s="1">
        <v>1</v>
      </c>
      <c r="Q136" s="1">
        <v>1</v>
      </c>
      <c r="R136" s="1">
        <v>1</v>
      </c>
      <c r="S136" s="62">
        <v>1</v>
      </c>
      <c r="T136" s="7">
        <v>1</v>
      </c>
      <c r="U136" s="1">
        <v>1</v>
      </c>
      <c r="V136" s="1">
        <v>0</v>
      </c>
      <c r="W136" s="62">
        <v>1</v>
      </c>
      <c r="X136" s="7">
        <v>1</v>
      </c>
      <c r="Y136" s="1">
        <v>1</v>
      </c>
      <c r="Z136" s="1">
        <v>1</v>
      </c>
      <c r="AA136" s="62">
        <v>1</v>
      </c>
      <c r="AB136" s="38">
        <v>1</v>
      </c>
      <c r="AF136" s="31"/>
      <c r="AG136" s="22"/>
      <c r="AH136" s="40" t="s">
        <v>173</v>
      </c>
      <c r="AI136" s="68"/>
      <c r="AJ136">
        <f>COUNTIF(TableA[#This Row], 1)</f>
        <v>4</v>
      </c>
      <c r="AK136">
        <f>COUNTIF(TableB[#This Row], 1)</f>
        <v>5</v>
      </c>
      <c r="AL136">
        <f>COUNTIF(TableD[#This Row], 1)</f>
        <v>5</v>
      </c>
      <c r="AM136">
        <f>COUNTIF(TableE[#This Row], 1)</f>
        <v>3</v>
      </c>
      <c r="AN136">
        <f>COUNTIF(TableF[#This Row], 1)</f>
        <v>4</v>
      </c>
      <c r="AO136">
        <f>COUNTIF(TableG[#This Row], 1)</f>
        <v>1</v>
      </c>
      <c r="AR136" s="31"/>
      <c r="AS136" s="22"/>
      <c r="AT136" s="40" t="s">
        <v>173</v>
      </c>
      <c r="AU136" s="68"/>
      <c r="AV136" s="80">
        <f t="shared" si="58"/>
        <v>1</v>
      </c>
      <c r="AW136" s="7"/>
      <c r="AX136" s="7"/>
      <c r="AY136" s="7"/>
      <c r="AZ136" s="7"/>
      <c r="BA136" s="1">
        <f t="shared" si="59"/>
        <v>1</v>
      </c>
      <c r="BB136" s="1"/>
      <c r="BC136" s="1"/>
      <c r="BD136" s="1"/>
      <c r="BE136" s="1">
        <f t="shared" si="60"/>
        <v>1</v>
      </c>
      <c r="BF136" s="1"/>
      <c r="BG136" s="1"/>
      <c r="BH136" s="1"/>
      <c r="BI136" s="1">
        <f t="shared" si="61"/>
        <v>0.75</v>
      </c>
      <c r="BJ136" s="1"/>
      <c r="BK136" s="1"/>
      <c r="BL136" s="1"/>
      <c r="BM136" s="1">
        <f t="shared" si="62"/>
        <v>1</v>
      </c>
      <c r="BN136" s="62"/>
      <c r="BO136" s="62"/>
      <c r="BP136" s="62"/>
      <c r="BQ136" s="81">
        <f t="shared" si="63"/>
        <v>1</v>
      </c>
      <c r="BX136" s="88"/>
    </row>
    <row r="137" spans="2:76" ht="15" customHeight="1" x14ac:dyDescent="0.25">
      <c r="B137" s="31"/>
      <c r="C137" s="22"/>
      <c r="D137" s="40" t="s">
        <v>174</v>
      </c>
      <c r="E137" s="68"/>
      <c r="F137" s="20">
        <v>1</v>
      </c>
      <c r="G137" s="1">
        <v>1</v>
      </c>
      <c r="H137" s="1">
        <v>1</v>
      </c>
      <c r="I137" s="62">
        <v>1</v>
      </c>
      <c r="J137" s="7">
        <v>1</v>
      </c>
      <c r="K137" s="1">
        <v>1</v>
      </c>
      <c r="L137" s="1">
        <v>1</v>
      </c>
      <c r="M137" s="1">
        <v>1</v>
      </c>
      <c r="N137" s="62">
        <v>1</v>
      </c>
      <c r="O137" s="7">
        <v>1</v>
      </c>
      <c r="P137" s="1">
        <v>1</v>
      </c>
      <c r="Q137" s="1">
        <v>1</v>
      </c>
      <c r="R137" s="1">
        <v>1</v>
      </c>
      <c r="S137" s="62">
        <v>1</v>
      </c>
      <c r="T137" s="7">
        <v>1</v>
      </c>
      <c r="U137" s="1">
        <v>1</v>
      </c>
      <c r="V137" s="1">
        <v>1</v>
      </c>
      <c r="W137" s="62">
        <v>1</v>
      </c>
      <c r="X137" s="7">
        <v>1</v>
      </c>
      <c r="Y137" s="1">
        <v>1</v>
      </c>
      <c r="Z137" s="1">
        <v>1</v>
      </c>
      <c r="AA137" s="62">
        <v>1</v>
      </c>
      <c r="AB137" s="38">
        <v>1</v>
      </c>
      <c r="AF137" s="31"/>
      <c r="AG137" s="22"/>
      <c r="AH137" s="40" t="s">
        <v>174</v>
      </c>
      <c r="AI137" s="68"/>
      <c r="AJ137">
        <f>COUNTIF(TableA[#This Row], 1)</f>
        <v>4</v>
      </c>
      <c r="AK137">
        <f>COUNTIF(TableB[#This Row], 1)</f>
        <v>5</v>
      </c>
      <c r="AL137">
        <f>COUNTIF(TableD[#This Row], 1)</f>
        <v>5</v>
      </c>
      <c r="AM137">
        <f>COUNTIF(TableE[#This Row], 1)</f>
        <v>4</v>
      </c>
      <c r="AN137">
        <f>COUNTIF(TableF[#This Row], 1)</f>
        <v>4</v>
      </c>
      <c r="AO137">
        <f>COUNTIF(TableG[#This Row], 1)</f>
        <v>1</v>
      </c>
      <c r="AR137" s="31"/>
      <c r="AS137" s="22"/>
      <c r="AT137" s="40" t="s">
        <v>174</v>
      </c>
      <c r="AU137" s="68"/>
      <c r="AV137" s="80">
        <f t="shared" si="58"/>
        <v>1</v>
      </c>
      <c r="AW137" s="7"/>
      <c r="AX137" s="7"/>
      <c r="AY137" s="7"/>
      <c r="AZ137" s="7"/>
      <c r="BA137" s="1">
        <f t="shared" si="59"/>
        <v>1</v>
      </c>
      <c r="BB137" s="1"/>
      <c r="BC137" s="1"/>
      <c r="BD137" s="1"/>
      <c r="BE137" s="1">
        <f t="shared" si="60"/>
        <v>1</v>
      </c>
      <c r="BF137" s="1"/>
      <c r="BG137" s="1"/>
      <c r="BH137" s="1"/>
      <c r="BI137" s="1">
        <f t="shared" si="61"/>
        <v>1</v>
      </c>
      <c r="BJ137" s="1"/>
      <c r="BK137" s="1"/>
      <c r="BL137" s="1"/>
      <c r="BM137" s="1">
        <f t="shared" si="62"/>
        <v>1</v>
      </c>
      <c r="BN137" s="62"/>
      <c r="BO137" s="62"/>
      <c r="BP137" s="62"/>
      <c r="BQ137" s="81">
        <f t="shared" si="63"/>
        <v>1</v>
      </c>
      <c r="BX137" s="88"/>
    </row>
    <row r="138" spans="2:76" ht="15" customHeight="1" x14ac:dyDescent="0.25">
      <c r="B138" s="31"/>
      <c r="C138" s="22"/>
      <c r="D138" s="40" t="s">
        <v>175</v>
      </c>
      <c r="E138" s="68"/>
      <c r="F138" s="20">
        <v>0</v>
      </c>
      <c r="G138" s="1">
        <v>1</v>
      </c>
      <c r="H138" s="1">
        <v>1</v>
      </c>
      <c r="I138" s="62">
        <v>1</v>
      </c>
      <c r="J138" s="7">
        <v>1</v>
      </c>
      <c r="K138" s="1">
        <v>1</v>
      </c>
      <c r="L138" s="1">
        <v>1</v>
      </c>
      <c r="M138" s="1">
        <v>1</v>
      </c>
      <c r="N138" s="62">
        <v>1</v>
      </c>
      <c r="O138" s="7">
        <v>1</v>
      </c>
      <c r="P138" s="1">
        <v>1</v>
      </c>
      <c r="Q138" s="1">
        <v>1</v>
      </c>
      <c r="R138" s="1">
        <v>1</v>
      </c>
      <c r="S138" s="62">
        <v>1</v>
      </c>
      <c r="T138" s="7">
        <v>1</v>
      </c>
      <c r="U138" s="1">
        <v>1</v>
      </c>
      <c r="V138" s="1">
        <v>1</v>
      </c>
      <c r="W138" s="62">
        <v>1</v>
      </c>
      <c r="X138" s="7">
        <v>1</v>
      </c>
      <c r="Y138" s="1">
        <v>1</v>
      </c>
      <c r="Z138" s="1">
        <v>1</v>
      </c>
      <c r="AA138" s="62">
        <v>1</v>
      </c>
      <c r="AB138" s="38">
        <v>1</v>
      </c>
      <c r="AF138" s="31"/>
      <c r="AG138" s="22"/>
      <c r="AH138" s="40" t="s">
        <v>175</v>
      </c>
      <c r="AI138" s="68"/>
      <c r="AJ138">
        <f>COUNTIF(TableA[#This Row], 1)</f>
        <v>3</v>
      </c>
      <c r="AK138">
        <f>COUNTIF(TableB[#This Row], 1)</f>
        <v>5</v>
      </c>
      <c r="AL138">
        <f>COUNTIF(TableD[#This Row], 1)</f>
        <v>5</v>
      </c>
      <c r="AM138">
        <f>COUNTIF(TableE[#This Row], 1)</f>
        <v>4</v>
      </c>
      <c r="AN138">
        <f>COUNTIF(TableF[#This Row], 1)</f>
        <v>4</v>
      </c>
      <c r="AO138">
        <f>COUNTIF(TableG[#This Row], 1)</f>
        <v>1</v>
      </c>
      <c r="AR138" s="31"/>
      <c r="AS138" s="22"/>
      <c r="AT138" s="40" t="s">
        <v>175</v>
      </c>
      <c r="AU138" s="68"/>
      <c r="AV138" s="80">
        <f t="shared" si="58"/>
        <v>0.75</v>
      </c>
      <c r="AW138" s="7"/>
      <c r="AX138" s="7"/>
      <c r="AY138" s="7"/>
      <c r="AZ138" s="7"/>
      <c r="BA138" s="1">
        <f t="shared" si="59"/>
        <v>1</v>
      </c>
      <c r="BB138" s="1"/>
      <c r="BC138" s="1"/>
      <c r="BD138" s="1"/>
      <c r="BE138" s="1">
        <f t="shared" si="60"/>
        <v>1</v>
      </c>
      <c r="BF138" s="1"/>
      <c r="BG138" s="1"/>
      <c r="BH138" s="1"/>
      <c r="BI138" s="1">
        <f t="shared" si="61"/>
        <v>1</v>
      </c>
      <c r="BJ138" s="1"/>
      <c r="BK138" s="1"/>
      <c r="BL138" s="1"/>
      <c r="BM138" s="1">
        <f t="shared" si="62"/>
        <v>1</v>
      </c>
      <c r="BN138" s="62"/>
      <c r="BO138" s="62"/>
      <c r="BP138" s="62"/>
      <c r="BQ138" s="81">
        <f t="shared" si="63"/>
        <v>1</v>
      </c>
      <c r="BX138" s="88"/>
    </row>
    <row r="139" spans="2:76" ht="15" customHeight="1" x14ac:dyDescent="0.25">
      <c r="B139" s="31"/>
      <c r="C139" s="22"/>
      <c r="D139" s="40" t="s">
        <v>176</v>
      </c>
      <c r="E139" s="68"/>
      <c r="F139" s="20">
        <v>1</v>
      </c>
      <c r="G139" s="1">
        <v>1</v>
      </c>
      <c r="H139" s="1">
        <v>1</v>
      </c>
      <c r="I139" s="62">
        <v>1</v>
      </c>
      <c r="J139" s="7">
        <v>0</v>
      </c>
      <c r="K139" s="1">
        <v>1</v>
      </c>
      <c r="L139" s="1">
        <v>1</v>
      </c>
      <c r="M139" s="1">
        <v>1</v>
      </c>
      <c r="N139" s="62">
        <v>1</v>
      </c>
      <c r="O139" s="7">
        <v>1</v>
      </c>
      <c r="P139" s="1">
        <v>1</v>
      </c>
      <c r="Q139" s="1">
        <v>0</v>
      </c>
      <c r="R139" s="1">
        <v>1</v>
      </c>
      <c r="S139" s="62">
        <v>1</v>
      </c>
      <c r="T139" s="7">
        <v>0</v>
      </c>
      <c r="U139" s="1">
        <v>1</v>
      </c>
      <c r="V139" s="1">
        <v>1</v>
      </c>
      <c r="W139" s="62">
        <v>1</v>
      </c>
      <c r="X139" s="7">
        <v>1</v>
      </c>
      <c r="Y139" s="1">
        <v>0</v>
      </c>
      <c r="Z139" s="1">
        <v>1</v>
      </c>
      <c r="AA139" s="62">
        <v>1</v>
      </c>
      <c r="AB139" s="38">
        <v>1</v>
      </c>
      <c r="AF139" s="31"/>
      <c r="AG139" s="22"/>
      <c r="AH139" s="40" t="s">
        <v>176</v>
      </c>
      <c r="AI139" s="68"/>
      <c r="AJ139">
        <f>COUNTIF(TableA[#This Row], 1)</f>
        <v>4</v>
      </c>
      <c r="AK139">
        <f>COUNTIF(TableB[#This Row], 1)</f>
        <v>4</v>
      </c>
      <c r="AL139">
        <f>COUNTIF(TableD[#This Row], 1)</f>
        <v>4</v>
      </c>
      <c r="AM139">
        <f>COUNTIF(TableE[#This Row], 1)</f>
        <v>3</v>
      </c>
      <c r="AN139">
        <f>COUNTIF(TableF[#This Row], 1)</f>
        <v>3</v>
      </c>
      <c r="AO139">
        <f>COUNTIF(TableG[#This Row], 1)</f>
        <v>1</v>
      </c>
      <c r="AR139" s="31"/>
      <c r="AS139" s="22"/>
      <c r="AT139" s="40" t="s">
        <v>176</v>
      </c>
      <c r="AU139" s="68"/>
      <c r="AV139" s="80">
        <f t="shared" ref="AV139:AV195" si="99">AJ139/$AJ$6</f>
        <v>1</v>
      </c>
      <c r="AW139" s="7"/>
      <c r="AX139" s="7"/>
      <c r="AY139" s="7"/>
      <c r="AZ139" s="7"/>
      <c r="BA139" s="1">
        <f t="shared" ref="BA139:BA195" si="100">AK139/$AK$6</f>
        <v>0.8</v>
      </c>
      <c r="BB139" s="1"/>
      <c r="BC139" s="1"/>
      <c r="BD139" s="1"/>
      <c r="BE139" s="1">
        <f t="shared" ref="BE139:BE195" si="101">AL139/AL$6</f>
        <v>0.8</v>
      </c>
      <c r="BF139" s="1"/>
      <c r="BG139" s="1"/>
      <c r="BH139" s="1"/>
      <c r="BI139" s="1">
        <f t="shared" ref="BI139:BI195" si="102">AM139/AM$6</f>
        <v>0.75</v>
      </c>
      <c r="BJ139" s="1"/>
      <c r="BK139" s="1"/>
      <c r="BL139" s="1"/>
      <c r="BM139" s="1">
        <f t="shared" ref="BM139:BM195" si="103">AN139/AN$6</f>
        <v>0.75</v>
      </c>
      <c r="BN139" s="62"/>
      <c r="BO139" s="62"/>
      <c r="BP139" s="62"/>
      <c r="BQ139" s="81">
        <f t="shared" ref="BQ139:BQ195" si="104">AO139/AO$6</f>
        <v>1</v>
      </c>
      <c r="BX139" s="88"/>
    </row>
    <row r="140" spans="2:76" ht="15" customHeight="1" x14ac:dyDescent="0.25">
      <c r="B140" s="31"/>
      <c r="C140" s="22"/>
      <c r="D140" s="40" t="s">
        <v>177</v>
      </c>
      <c r="E140" s="68"/>
      <c r="F140" s="20">
        <v>1</v>
      </c>
      <c r="G140" s="1">
        <v>1</v>
      </c>
      <c r="H140" s="1">
        <v>1</v>
      </c>
      <c r="I140" s="62">
        <v>1</v>
      </c>
      <c r="J140" s="7">
        <v>0</v>
      </c>
      <c r="K140" s="1">
        <v>1</v>
      </c>
      <c r="L140" s="1">
        <v>1</v>
      </c>
      <c r="M140" s="1">
        <v>1</v>
      </c>
      <c r="N140" s="62">
        <v>1</v>
      </c>
      <c r="O140" s="7">
        <v>1</v>
      </c>
      <c r="P140" s="1">
        <v>1</v>
      </c>
      <c r="Q140" s="1">
        <v>0</v>
      </c>
      <c r="R140" s="1">
        <v>1</v>
      </c>
      <c r="S140" s="62">
        <v>1</v>
      </c>
      <c r="T140" s="7">
        <v>1</v>
      </c>
      <c r="U140" s="1">
        <v>1</v>
      </c>
      <c r="V140" s="1">
        <v>1</v>
      </c>
      <c r="W140" s="62">
        <v>1</v>
      </c>
      <c r="X140" s="7">
        <v>1</v>
      </c>
      <c r="Y140" s="1">
        <v>0</v>
      </c>
      <c r="Z140" s="1">
        <v>1</v>
      </c>
      <c r="AA140" s="62">
        <v>1</v>
      </c>
      <c r="AB140" s="38">
        <v>1</v>
      </c>
      <c r="AF140" s="31"/>
      <c r="AG140" s="22"/>
      <c r="AH140" s="40" t="s">
        <v>177</v>
      </c>
      <c r="AI140" s="68"/>
      <c r="AJ140">
        <f>COUNTIF(TableA[#This Row], 1)</f>
        <v>4</v>
      </c>
      <c r="AK140">
        <f>COUNTIF(TableB[#This Row], 1)</f>
        <v>4</v>
      </c>
      <c r="AL140">
        <f>COUNTIF(TableD[#This Row], 1)</f>
        <v>4</v>
      </c>
      <c r="AM140">
        <f>COUNTIF(TableE[#This Row], 1)</f>
        <v>4</v>
      </c>
      <c r="AN140">
        <f>COUNTIF(TableF[#This Row], 1)</f>
        <v>3</v>
      </c>
      <c r="AO140">
        <f>COUNTIF(TableG[#This Row], 1)</f>
        <v>1</v>
      </c>
      <c r="AR140" s="31"/>
      <c r="AS140" s="22"/>
      <c r="AT140" s="40" t="s">
        <v>177</v>
      </c>
      <c r="AU140" s="68"/>
      <c r="AV140" s="80">
        <f t="shared" si="99"/>
        <v>1</v>
      </c>
      <c r="AW140" s="7"/>
      <c r="AX140" s="7"/>
      <c r="AY140" s="7"/>
      <c r="AZ140" s="7"/>
      <c r="BA140" s="1">
        <f t="shared" si="100"/>
        <v>0.8</v>
      </c>
      <c r="BB140" s="1"/>
      <c r="BC140" s="1"/>
      <c r="BD140" s="1"/>
      <c r="BE140" s="1">
        <f t="shared" si="101"/>
        <v>0.8</v>
      </c>
      <c r="BF140" s="1"/>
      <c r="BG140" s="1"/>
      <c r="BH140" s="1"/>
      <c r="BI140" s="1">
        <f t="shared" si="102"/>
        <v>1</v>
      </c>
      <c r="BJ140" s="1"/>
      <c r="BK140" s="1"/>
      <c r="BL140" s="1"/>
      <c r="BM140" s="1">
        <f t="shared" si="103"/>
        <v>0.75</v>
      </c>
      <c r="BN140" s="62"/>
      <c r="BO140" s="62"/>
      <c r="BP140" s="62"/>
      <c r="BQ140" s="81">
        <f t="shared" si="104"/>
        <v>1</v>
      </c>
      <c r="BX140" s="88"/>
    </row>
    <row r="141" spans="2:76" ht="15" customHeight="1" x14ac:dyDescent="0.25">
      <c r="B141" s="31"/>
      <c r="C141" s="22"/>
      <c r="D141" s="40" t="s">
        <v>178</v>
      </c>
      <c r="E141" s="68"/>
      <c r="F141" s="20">
        <v>1</v>
      </c>
      <c r="G141" s="1">
        <v>1</v>
      </c>
      <c r="H141" s="1">
        <v>1</v>
      </c>
      <c r="I141" s="62">
        <v>1</v>
      </c>
      <c r="J141" s="7">
        <v>1</v>
      </c>
      <c r="K141" s="1">
        <v>1</v>
      </c>
      <c r="L141" s="1">
        <v>1</v>
      </c>
      <c r="M141" s="1">
        <v>1</v>
      </c>
      <c r="N141" s="62">
        <v>1</v>
      </c>
      <c r="O141" s="7">
        <v>1</v>
      </c>
      <c r="P141" s="1">
        <v>1</v>
      </c>
      <c r="Q141" s="1">
        <v>0</v>
      </c>
      <c r="R141" s="1">
        <v>1</v>
      </c>
      <c r="S141" s="62">
        <v>1</v>
      </c>
      <c r="T141" s="7">
        <v>1</v>
      </c>
      <c r="U141" s="1">
        <v>0</v>
      </c>
      <c r="V141" s="1">
        <v>1</v>
      </c>
      <c r="W141" s="62">
        <v>1</v>
      </c>
      <c r="X141" s="7">
        <v>1</v>
      </c>
      <c r="Y141" s="1">
        <v>0</v>
      </c>
      <c r="Z141" s="1">
        <v>1</v>
      </c>
      <c r="AA141" s="62">
        <v>1</v>
      </c>
      <c r="AB141" s="38">
        <v>1</v>
      </c>
      <c r="AF141" s="31"/>
      <c r="AG141" s="22"/>
      <c r="AH141" s="40" t="s">
        <v>178</v>
      </c>
      <c r="AI141" s="68"/>
      <c r="AJ141">
        <f>COUNTIF(TableA[#This Row], 1)</f>
        <v>4</v>
      </c>
      <c r="AK141">
        <f>COUNTIF(TableB[#This Row], 1)</f>
        <v>5</v>
      </c>
      <c r="AL141">
        <f>COUNTIF(TableD[#This Row], 1)</f>
        <v>4</v>
      </c>
      <c r="AM141">
        <f>COUNTIF(TableE[#This Row], 1)</f>
        <v>3</v>
      </c>
      <c r="AN141">
        <f>COUNTIF(TableF[#This Row], 1)</f>
        <v>3</v>
      </c>
      <c r="AO141">
        <f>COUNTIF(TableG[#This Row], 1)</f>
        <v>1</v>
      </c>
      <c r="AR141" s="31"/>
      <c r="AS141" s="22"/>
      <c r="AT141" s="40" t="s">
        <v>178</v>
      </c>
      <c r="AU141" s="68"/>
      <c r="AV141" s="80">
        <f t="shared" si="99"/>
        <v>1</v>
      </c>
      <c r="AW141" s="7"/>
      <c r="AX141" s="7"/>
      <c r="AY141" s="7"/>
      <c r="AZ141" s="7"/>
      <c r="BA141" s="1">
        <f t="shared" si="100"/>
        <v>1</v>
      </c>
      <c r="BB141" s="1"/>
      <c r="BC141" s="1"/>
      <c r="BD141" s="1"/>
      <c r="BE141" s="1">
        <f t="shared" si="101"/>
        <v>0.8</v>
      </c>
      <c r="BF141" s="1"/>
      <c r="BG141" s="1"/>
      <c r="BH141" s="1"/>
      <c r="BI141" s="1">
        <f t="shared" si="102"/>
        <v>0.75</v>
      </c>
      <c r="BJ141" s="1"/>
      <c r="BK141" s="1"/>
      <c r="BL141" s="1"/>
      <c r="BM141" s="1">
        <f t="shared" si="103"/>
        <v>0.75</v>
      </c>
      <c r="BN141" s="62"/>
      <c r="BO141" s="62"/>
      <c r="BP141" s="62"/>
      <c r="BQ141" s="81">
        <f t="shared" si="104"/>
        <v>1</v>
      </c>
      <c r="BX141" s="88"/>
    </row>
    <row r="142" spans="2:76" ht="15" customHeight="1" x14ac:dyDescent="0.25">
      <c r="B142" s="31"/>
      <c r="C142" s="22"/>
      <c r="D142" s="40" t="s">
        <v>179</v>
      </c>
      <c r="E142" s="68"/>
      <c r="F142" s="20">
        <v>1</v>
      </c>
      <c r="G142" s="1">
        <v>1</v>
      </c>
      <c r="H142" s="1">
        <v>1</v>
      </c>
      <c r="I142" s="62">
        <v>1</v>
      </c>
      <c r="J142" s="7">
        <v>1</v>
      </c>
      <c r="K142" s="1">
        <v>1</v>
      </c>
      <c r="L142" s="1">
        <v>1</v>
      </c>
      <c r="M142" s="1">
        <v>1</v>
      </c>
      <c r="N142" s="62">
        <v>1</v>
      </c>
      <c r="O142" s="7">
        <v>1</v>
      </c>
      <c r="P142" s="1">
        <v>1</v>
      </c>
      <c r="Q142" s="1">
        <v>0</v>
      </c>
      <c r="R142" s="1">
        <v>1</v>
      </c>
      <c r="S142" s="62">
        <v>1</v>
      </c>
      <c r="T142" s="7">
        <v>1</v>
      </c>
      <c r="U142" s="1">
        <v>1</v>
      </c>
      <c r="V142" s="1">
        <v>1</v>
      </c>
      <c r="W142" s="62">
        <v>1</v>
      </c>
      <c r="X142" s="7">
        <v>1</v>
      </c>
      <c r="Y142" s="1">
        <v>0</v>
      </c>
      <c r="Z142" s="1">
        <v>1</v>
      </c>
      <c r="AA142" s="62">
        <v>1</v>
      </c>
      <c r="AB142" s="38">
        <v>1</v>
      </c>
      <c r="AF142" s="31"/>
      <c r="AG142" s="22"/>
      <c r="AH142" s="40" t="s">
        <v>179</v>
      </c>
      <c r="AI142" s="68"/>
      <c r="AJ142">
        <f>COUNTIF(TableA[#This Row], 1)</f>
        <v>4</v>
      </c>
      <c r="AK142">
        <f>COUNTIF(TableB[#This Row], 1)</f>
        <v>5</v>
      </c>
      <c r="AL142">
        <f>COUNTIF(TableD[#This Row], 1)</f>
        <v>4</v>
      </c>
      <c r="AM142">
        <f>COUNTIF(TableE[#This Row], 1)</f>
        <v>4</v>
      </c>
      <c r="AN142">
        <f>COUNTIF(TableF[#This Row], 1)</f>
        <v>3</v>
      </c>
      <c r="AO142">
        <f>COUNTIF(TableG[#This Row], 1)</f>
        <v>1</v>
      </c>
      <c r="AR142" s="31"/>
      <c r="AS142" s="22"/>
      <c r="AT142" s="40" t="s">
        <v>179</v>
      </c>
      <c r="AU142" s="68"/>
      <c r="AV142" s="80">
        <f t="shared" si="99"/>
        <v>1</v>
      </c>
      <c r="AW142" s="7"/>
      <c r="AX142" s="7"/>
      <c r="AY142" s="7"/>
      <c r="AZ142" s="7"/>
      <c r="BA142" s="1">
        <f t="shared" si="100"/>
        <v>1</v>
      </c>
      <c r="BB142" s="1"/>
      <c r="BC142" s="1"/>
      <c r="BD142" s="1"/>
      <c r="BE142" s="1">
        <f t="shared" si="101"/>
        <v>0.8</v>
      </c>
      <c r="BF142" s="1"/>
      <c r="BG142" s="1"/>
      <c r="BH142" s="1"/>
      <c r="BI142" s="1">
        <f t="shared" si="102"/>
        <v>1</v>
      </c>
      <c r="BJ142" s="1"/>
      <c r="BK142" s="1"/>
      <c r="BL142" s="1"/>
      <c r="BM142" s="1">
        <f t="shared" si="103"/>
        <v>0.75</v>
      </c>
      <c r="BN142" s="62"/>
      <c r="BO142" s="62"/>
      <c r="BP142" s="62"/>
      <c r="BQ142" s="81">
        <f t="shared" si="104"/>
        <v>1</v>
      </c>
      <c r="BX142" s="88"/>
    </row>
    <row r="143" spans="2:76" ht="15" customHeight="1" x14ac:dyDescent="0.25">
      <c r="B143" s="31"/>
      <c r="C143" s="22"/>
      <c r="D143" s="40" t="s">
        <v>180</v>
      </c>
      <c r="E143" s="68"/>
      <c r="F143" s="20">
        <v>0</v>
      </c>
      <c r="G143" s="1">
        <v>1</v>
      </c>
      <c r="H143" s="1">
        <v>1</v>
      </c>
      <c r="I143" s="62">
        <v>1</v>
      </c>
      <c r="J143" s="7">
        <v>0</v>
      </c>
      <c r="K143" s="1">
        <v>1</v>
      </c>
      <c r="L143" s="1">
        <v>1</v>
      </c>
      <c r="M143" s="1">
        <v>1</v>
      </c>
      <c r="N143" s="62">
        <v>1</v>
      </c>
      <c r="O143" s="7">
        <v>1</v>
      </c>
      <c r="P143" s="1">
        <v>1</v>
      </c>
      <c r="Q143" s="1">
        <v>0</v>
      </c>
      <c r="R143" s="1">
        <v>1</v>
      </c>
      <c r="S143" s="62">
        <v>1</v>
      </c>
      <c r="T143" s="7">
        <v>0</v>
      </c>
      <c r="U143" s="1">
        <v>1</v>
      </c>
      <c r="V143" s="1">
        <v>1</v>
      </c>
      <c r="W143" s="62">
        <v>1</v>
      </c>
      <c r="X143" s="7">
        <v>1</v>
      </c>
      <c r="Y143" s="1">
        <v>0</v>
      </c>
      <c r="Z143" s="1">
        <v>1</v>
      </c>
      <c r="AA143" s="62">
        <v>1</v>
      </c>
      <c r="AB143" s="38">
        <v>1</v>
      </c>
      <c r="AF143" s="31"/>
      <c r="AG143" s="22"/>
      <c r="AH143" s="40" t="s">
        <v>180</v>
      </c>
      <c r="AI143" s="68"/>
      <c r="AJ143">
        <f>COUNTIF(TableA[#This Row], 1)</f>
        <v>3</v>
      </c>
      <c r="AK143">
        <f>COUNTIF(TableB[#This Row], 1)</f>
        <v>4</v>
      </c>
      <c r="AL143">
        <f>COUNTIF(TableD[#This Row], 1)</f>
        <v>4</v>
      </c>
      <c r="AM143">
        <f>COUNTIF(TableE[#This Row], 1)</f>
        <v>3</v>
      </c>
      <c r="AN143">
        <f>COUNTIF(TableF[#This Row], 1)</f>
        <v>3</v>
      </c>
      <c r="AO143">
        <f>COUNTIF(TableG[#This Row], 1)</f>
        <v>1</v>
      </c>
      <c r="AR143" s="31"/>
      <c r="AS143" s="22"/>
      <c r="AT143" s="40" t="s">
        <v>180</v>
      </c>
      <c r="AU143" s="68"/>
      <c r="AV143" s="80">
        <f t="shared" si="99"/>
        <v>0.75</v>
      </c>
      <c r="AW143" s="7"/>
      <c r="AX143" s="7"/>
      <c r="AY143" s="7"/>
      <c r="AZ143" s="7"/>
      <c r="BA143" s="1">
        <f t="shared" si="100"/>
        <v>0.8</v>
      </c>
      <c r="BB143" s="1"/>
      <c r="BC143" s="1"/>
      <c r="BD143" s="1"/>
      <c r="BE143" s="1">
        <f t="shared" si="101"/>
        <v>0.8</v>
      </c>
      <c r="BF143" s="1"/>
      <c r="BG143" s="1"/>
      <c r="BH143" s="1"/>
      <c r="BI143" s="1">
        <f t="shared" si="102"/>
        <v>0.75</v>
      </c>
      <c r="BJ143" s="1"/>
      <c r="BK143" s="1"/>
      <c r="BL143" s="1"/>
      <c r="BM143" s="1">
        <f t="shared" si="103"/>
        <v>0.75</v>
      </c>
      <c r="BN143" s="62"/>
      <c r="BO143" s="62"/>
      <c r="BP143" s="62"/>
      <c r="BQ143" s="81">
        <f t="shared" si="104"/>
        <v>1</v>
      </c>
      <c r="BX143" s="88"/>
    </row>
    <row r="144" spans="2:76" ht="15" customHeight="1" x14ac:dyDescent="0.25">
      <c r="B144" s="31"/>
      <c r="C144" s="22"/>
      <c r="D144" s="40" t="s">
        <v>181</v>
      </c>
      <c r="E144" s="68"/>
      <c r="F144" s="20">
        <v>1</v>
      </c>
      <c r="G144" s="1">
        <v>1</v>
      </c>
      <c r="H144" s="1">
        <v>1</v>
      </c>
      <c r="I144" s="62">
        <v>1</v>
      </c>
      <c r="J144" s="7">
        <v>0</v>
      </c>
      <c r="K144" s="1">
        <v>1</v>
      </c>
      <c r="L144" s="1">
        <v>1</v>
      </c>
      <c r="M144" s="1">
        <v>0</v>
      </c>
      <c r="N144" s="62">
        <v>1</v>
      </c>
      <c r="O144" s="7">
        <v>1</v>
      </c>
      <c r="P144" s="1">
        <v>1</v>
      </c>
      <c r="Q144" s="1">
        <v>1</v>
      </c>
      <c r="R144" s="1">
        <v>1</v>
      </c>
      <c r="S144" s="62">
        <v>1</v>
      </c>
      <c r="T144" s="7">
        <v>1</v>
      </c>
      <c r="U144" s="1">
        <v>1</v>
      </c>
      <c r="V144" s="1">
        <v>0</v>
      </c>
      <c r="W144" s="62">
        <v>1</v>
      </c>
      <c r="X144" s="7">
        <v>1</v>
      </c>
      <c r="Y144" s="1">
        <v>1</v>
      </c>
      <c r="Z144" s="1">
        <v>1</v>
      </c>
      <c r="AA144" s="62">
        <v>1</v>
      </c>
      <c r="AB144" s="38">
        <v>1</v>
      </c>
      <c r="AF144" s="31"/>
      <c r="AG144" s="22"/>
      <c r="AH144" s="40" t="s">
        <v>181</v>
      </c>
      <c r="AI144" s="68"/>
      <c r="AJ144">
        <f>COUNTIF(TableA[#This Row], 1)</f>
        <v>4</v>
      </c>
      <c r="AK144">
        <f>COUNTIF(TableB[#This Row], 1)</f>
        <v>3</v>
      </c>
      <c r="AL144">
        <f>COUNTIF(TableD[#This Row], 1)</f>
        <v>5</v>
      </c>
      <c r="AM144">
        <f>COUNTIF(TableE[#This Row], 1)</f>
        <v>3</v>
      </c>
      <c r="AN144">
        <f>COUNTIF(TableF[#This Row], 1)</f>
        <v>4</v>
      </c>
      <c r="AO144">
        <f>COUNTIF(TableG[#This Row], 1)</f>
        <v>1</v>
      </c>
      <c r="AR144" s="31"/>
      <c r="AS144" s="22"/>
      <c r="AT144" s="40" t="s">
        <v>181</v>
      </c>
      <c r="AU144" s="68"/>
      <c r="AV144" s="80">
        <f t="shared" si="99"/>
        <v>1</v>
      </c>
      <c r="AW144" s="7"/>
      <c r="AX144" s="7"/>
      <c r="AY144" s="7"/>
      <c r="AZ144" s="7"/>
      <c r="BA144" s="1">
        <f t="shared" si="100"/>
        <v>0.6</v>
      </c>
      <c r="BB144" s="1"/>
      <c r="BC144" s="1"/>
      <c r="BD144" s="1"/>
      <c r="BE144" s="1">
        <f t="shared" si="101"/>
        <v>1</v>
      </c>
      <c r="BF144" s="1"/>
      <c r="BG144" s="1"/>
      <c r="BH144" s="1"/>
      <c r="BI144" s="1">
        <f t="shared" si="102"/>
        <v>0.75</v>
      </c>
      <c r="BJ144" s="1"/>
      <c r="BK144" s="1"/>
      <c r="BL144" s="1"/>
      <c r="BM144" s="1">
        <f t="shared" si="103"/>
        <v>1</v>
      </c>
      <c r="BN144" s="62"/>
      <c r="BO144" s="62"/>
      <c r="BP144" s="62"/>
      <c r="BQ144" s="81">
        <f t="shared" si="104"/>
        <v>1</v>
      </c>
      <c r="BX144" s="88"/>
    </row>
    <row r="145" spans="2:76" ht="15" customHeight="1" x14ac:dyDescent="0.25">
      <c r="B145" s="31"/>
      <c r="C145" s="22"/>
      <c r="D145" s="40" t="s">
        <v>182</v>
      </c>
      <c r="E145" s="68"/>
      <c r="F145" s="20">
        <v>1</v>
      </c>
      <c r="G145" s="1">
        <v>1</v>
      </c>
      <c r="H145" s="1">
        <v>1</v>
      </c>
      <c r="I145" s="62">
        <v>1</v>
      </c>
      <c r="J145" s="7">
        <v>1</v>
      </c>
      <c r="K145" s="1">
        <v>1</v>
      </c>
      <c r="L145" s="1">
        <v>1</v>
      </c>
      <c r="M145" s="1">
        <v>1</v>
      </c>
      <c r="N145" s="62">
        <v>1</v>
      </c>
      <c r="O145" s="7">
        <v>1</v>
      </c>
      <c r="P145" s="1">
        <v>1</v>
      </c>
      <c r="Q145" s="1">
        <v>1</v>
      </c>
      <c r="R145" s="1">
        <v>1</v>
      </c>
      <c r="S145" s="62">
        <v>1</v>
      </c>
      <c r="T145" s="7">
        <v>1</v>
      </c>
      <c r="U145" s="1">
        <v>1</v>
      </c>
      <c r="V145" s="1">
        <v>1</v>
      </c>
      <c r="W145" s="62">
        <v>1</v>
      </c>
      <c r="X145" s="7">
        <v>1</v>
      </c>
      <c r="Y145" s="1">
        <v>1</v>
      </c>
      <c r="Z145" s="1">
        <v>1</v>
      </c>
      <c r="AA145" s="62">
        <v>1</v>
      </c>
      <c r="AB145" s="38">
        <v>1</v>
      </c>
      <c r="AF145" s="31"/>
      <c r="AG145" s="22"/>
      <c r="AH145" s="40" t="s">
        <v>182</v>
      </c>
      <c r="AI145" s="68"/>
      <c r="AJ145">
        <f>COUNTIF(TableA[#This Row], 1)</f>
        <v>4</v>
      </c>
      <c r="AK145">
        <f>COUNTIF(TableB[#This Row], 1)</f>
        <v>5</v>
      </c>
      <c r="AL145">
        <f>COUNTIF(TableD[#This Row], 1)</f>
        <v>5</v>
      </c>
      <c r="AM145">
        <f>COUNTIF(TableE[#This Row], 1)</f>
        <v>4</v>
      </c>
      <c r="AN145">
        <f>COUNTIF(TableF[#This Row], 1)</f>
        <v>4</v>
      </c>
      <c r="AO145">
        <f>COUNTIF(TableG[#This Row], 1)</f>
        <v>1</v>
      </c>
      <c r="AR145" s="31"/>
      <c r="AS145" s="22"/>
      <c r="AT145" s="40" t="s">
        <v>182</v>
      </c>
      <c r="AU145" s="68"/>
      <c r="AV145" s="80">
        <f t="shared" si="99"/>
        <v>1</v>
      </c>
      <c r="AW145" s="7"/>
      <c r="AX145" s="7"/>
      <c r="AY145" s="7"/>
      <c r="AZ145" s="7"/>
      <c r="BA145" s="1">
        <f t="shared" si="100"/>
        <v>1</v>
      </c>
      <c r="BB145" s="1"/>
      <c r="BC145" s="1"/>
      <c r="BD145" s="1"/>
      <c r="BE145" s="1">
        <f t="shared" si="101"/>
        <v>1</v>
      </c>
      <c r="BF145" s="1"/>
      <c r="BG145" s="1"/>
      <c r="BH145" s="1"/>
      <c r="BI145" s="1">
        <f t="shared" si="102"/>
        <v>1</v>
      </c>
      <c r="BJ145" s="1"/>
      <c r="BK145" s="1"/>
      <c r="BL145" s="1"/>
      <c r="BM145" s="1">
        <f t="shared" si="103"/>
        <v>1</v>
      </c>
      <c r="BN145" s="62"/>
      <c r="BO145" s="62"/>
      <c r="BP145" s="62"/>
      <c r="BQ145" s="81">
        <f t="shared" si="104"/>
        <v>1</v>
      </c>
      <c r="BX145" s="88"/>
    </row>
    <row r="146" spans="2:76" ht="15" customHeight="1" x14ac:dyDescent="0.25">
      <c r="B146" s="31"/>
      <c r="C146" s="22"/>
      <c r="D146" s="40" t="s">
        <v>183</v>
      </c>
      <c r="E146" s="68"/>
      <c r="F146" s="20">
        <v>1</v>
      </c>
      <c r="G146" s="1">
        <v>1</v>
      </c>
      <c r="H146" s="1">
        <v>1</v>
      </c>
      <c r="I146" s="62">
        <v>1</v>
      </c>
      <c r="J146" s="7">
        <v>1</v>
      </c>
      <c r="K146" s="1">
        <v>1</v>
      </c>
      <c r="L146" s="1">
        <v>1</v>
      </c>
      <c r="M146" s="1">
        <v>1</v>
      </c>
      <c r="N146" s="62">
        <v>1</v>
      </c>
      <c r="O146" s="7">
        <v>1</v>
      </c>
      <c r="P146" s="1">
        <v>1</v>
      </c>
      <c r="Q146" s="1">
        <v>1</v>
      </c>
      <c r="R146" s="1">
        <v>1</v>
      </c>
      <c r="S146" s="62">
        <v>1</v>
      </c>
      <c r="T146" s="7">
        <v>1</v>
      </c>
      <c r="U146" s="1">
        <v>0</v>
      </c>
      <c r="V146" s="1">
        <v>1</v>
      </c>
      <c r="W146" s="62">
        <v>1</v>
      </c>
      <c r="X146" s="7">
        <v>1</v>
      </c>
      <c r="Y146" s="1">
        <v>1</v>
      </c>
      <c r="Z146" s="1">
        <v>1</v>
      </c>
      <c r="AA146" s="62">
        <v>1</v>
      </c>
      <c r="AB146" s="38">
        <v>1</v>
      </c>
      <c r="AF146" s="31"/>
      <c r="AG146" s="22"/>
      <c r="AH146" s="40" t="s">
        <v>183</v>
      </c>
      <c r="AI146" s="68"/>
      <c r="AJ146">
        <f>COUNTIF(TableA[#This Row], 1)</f>
        <v>4</v>
      </c>
      <c r="AK146">
        <f>COUNTIF(TableB[#This Row], 1)</f>
        <v>5</v>
      </c>
      <c r="AL146">
        <f>COUNTIF(TableD[#This Row], 1)</f>
        <v>5</v>
      </c>
      <c r="AM146">
        <f>COUNTIF(TableE[#This Row], 1)</f>
        <v>3</v>
      </c>
      <c r="AN146">
        <f>COUNTIF(TableF[#This Row], 1)</f>
        <v>4</v>
      </c>
      <c r="AO146">
        <f>COUNTIF(TableG[#This Row], 1)</f>
        <v>1</v>
      </c>
      <c r="AR146" s="31"/>
      <c r="AS146" s="22"/>
      <c r="AT146" s="40" t="s">
        <v>183</v>
      </c>
      <c r="AU146" s="68"/>
      <c r="AV146" s="80">
        <f t="shared" si="99"/>
        <v>1</v>
      </c>
      <c r="AW146" s="7"/>
      <c r="AX146" s="7"/>
      <c r="AY146" s="7"/>
      <c r="AZ146" s="7"/>
      <c r="BA146" s="1">
        <f t="shared" si="100"/>
        <v>1</v>
      </c>
      <c r="BB146" s="1"/>
      <c r="BC146" s="1"/>
      <c r="BD146" s="1"/>
      <c r="BE146" s="1">
        <f t="shared" si="101"/>
        <v>1</v>
      </c>
      <c r="BF146" s="1"/>
      <c r="BG146" s="1"/>
      <c r="BH146" s="1"/>
      <c r="BI146" s="1">
        <f t="shared" si="102"/>
        <v>0.75</v>
      </c>
      <c r="BJ146" s="1"/>
      <c r="BK146" s="1"/>
      <c r="BL146" s="1"/>
      <c r="BM146" s="1">
        <f t="shared" si="103"/>
        <v>1</v>
      </c>
      <c r="BN146" s="62"/>
      <c r="BO146" s="62"/>
      <c r="BP146" s="62"/>
      <c r="BQ146" s="81">
        <f t="shared" si="104"/>
        <v>1</v>
      </c>
      <c r="BX146" s="88"/>
    </row>
    <row r="147" spans="2:76" ht="15" customHeight="1" x14ac:dyDescent="0.25">
      <c r="B147" s="31"/>
      <c r="C147" s="22"/>
      <c r="D147" s="40" t="s">
        <v>184</v>
      </c>
      <c r="E147" s="68"/>
      <c r="F147" s="20">
        <v>0</v>
      </c>
      <c r="G147" s="1">
        <v>1</v>
      </c>
      <c r="H147" s="1">
        <v>1</v>
      </c>
      <c r="I147" s="62">
        <v>1</v>
      </c>
      <c r="J147" s="7">
        <v>1</v>
      </c>
      <c r="K147" s="1">
        <v>1</v>
      </c>
      <c r="L147" s="1">
        <v>1</v>
      </c>
      <c r="M147" s="1">
        <v>1</v>
      </c>
      <c r="N147" s="62">
        <v>1</v>
      </c>
      <c r="O147" s="7">
        <v>1</v>
      </c>
      <c r="P147" s="1">
        <v>1</v>
      </c>
      <c r="Q147" s="1">
        <v>1</v>
      </c>
      <c r="R147" s="1">
        <v>1</v>
      </c>
      <c r="S147" s="62">
        <v>1</v>
      </c>
      <c r="T147" s="7">
        <v>0</v>
      </c>
      <c r="U147" s="1">
        <v>1</v>
      </c>
      <c r="V147" s="1">
        <v>1</v>
      </c>
      <c r="W147" s="62">
        <v>1</v>
      </c>
      <c r="X147" s="7">
        <v>1</v>
      </c>
      <c r="Y147" s="1">
        <v>1</v>
      </c>
      <c r="Z147" s="1">
        <v>1</v>
      </c>
      <c r="AA147" s="62">
        <v>1</v>
      </c>
      <c r="AB147" s="38">
        <v>1</v>
      </c>
      <c r="AF147" s="31"/>
      <c r="AG147" s="22"/>
      <c r="AH147" s="40" t="s">
        <v>184</v>
      </c>
      <c r="AI147" s="68"/>
      <c r="AJ147">
        <f>COUNTIF(TableA[#This Row], 1)</f>
        <v>3</v>
      </c>
      <c r="AK147">
        <f>COUNTIF(TableB[#This Row], 1)</f>
        <v>5</v>
      </c>
      <c r="AL147">
        <f>COUNTIF(TableD[#This Row], 1)</f>
        <v>5</v>
      </c>
      <c r="AM147">
        <f>COUNTIF(TableE[#This Row], 1)</f>
        <v>3</v>
      </c>
      <c r="AN147">
        <f>COUNTIF(TableF[#This Row], 1)</f>
        <v>4</v>
      </c>
      <c r="AO147">
        <f>COUNTIF(TableG[#This Row], 1)</f>
        <v>1</v>
      </c>
      <c r="AR147" s="31"/>
      <c r="AS147" s="22"/>
      <c r="AT147" s="40" t="s">
        <v>184</v>
      </c>
      <c r="AU147" s="68"/>
      <c r="AV147" s="80">
        <f t="shared" si="99"/>
        <v>0.75</v>
      </c>
      <c r="AW147" s="7"/>
      <c r="AX147" s="7"/>
      <c r="AY147" s="7"/>
      <c r="AZ147" s="7"/>
      <c r="BA147" s="1">
        <f t="shared" si="100"/>
        <v>1</v>
      </c>
      <c r="BB147" s="1"/>
      <c r="BC147" s="1"/>
      <c r="BD147" s="1"/>
      <c r="BE147" s="1">
        <f t="shared" si="101"/>
        <v>1</v>
      </c>
      <c r="BF147" s="1"/>
      <c r="BG147" s="1"/>
      <c r="BH147" s="1"/>
      <c r="BI147" s="1">
        <f t="shared" si="102"/>
        <v>0.75</v>
      </c>
      <c r="BJ147" s="1"/>
      <c r="BK147" s="1"/>
      <c r="BL147" s="1"/>
      <c r="BM147" s="1">
        <f t="shared" si="103"/>
        <v>1</v>
      </c>
      <c r="BN147" s="62"/>
      <c r="BO147" s="62"/>
      <c r="BP147" s="62"/>
      <c r="BQ147" s="81">
        <f t="shared" si="104"/>
        <v>1</v>
      </c>
      <c r="BX147" s="88"/>
    </row>
    <row r="148" spans="2:76" ht="15" customHeight="1" x14ac:dyDescent="0.25">
      <c r="B148" s="31"/>
      <c r="C148" s="22"/>
      <c r="D148" s="40" t="s">
        <v>185</v>
      </c>
      <c r="E148" s="68"/>
      <c r="F148" s="20">
        <v>1</v>
      </c>
      <c r="G148" s="1">
        <v>0</v>
      </c>
      <c r="H148" s="1">
        <v>1</v>
      </c>
      <c r="I148" s="62">
        <v>1</v>
      </c>
      <c r="J148" s="7">
        <v>1</v>
      </c>
      <c r="K148" s="1">
        <v>1</v>
      </c>
      <c r="L148" s="1">
        <v>1</v>
      </c>
      <c r="M148" s="1">
        <v>1</v>
      </c>
      <c r="N148" s="62">
        <v>1</v>
      </c>
      <c r="O148" s="7">
        <v>1</v>
      </c>
      <c r="P148" s="1">
        <v>1</v>
      </c>
      <c r="Q148" s="1">
        <v>0</v>
      </c>
      <c r="R148" s="1">
        <v>1</v>
      </c>
      <c r="S148" s="62">
        <v>1</v>
      </c>
      <c r="T148" s="7">
        <v>1</v>
      </c>
      <c r="U148" s="1">
        <v>1</v>
      </c>
      <c r="V148" s="1">
        <v>1</v>
      </c>
      <c r="W148" s="62">
        <v>1</v>
      </c>
      <c r="X148" s="7">
        <v>1</v>
      </c>
      <c r="Y148" s="1">
        <v>0</v>
      </c>
      <c r="Z148" s="1">
        <v>1</v>
      </c>
      <c r="AA148" s="62">
        <v>1</v>
      </c>
      <c r="AB148" s="38">
        <v>1</v>
      </c>
      <c r="AF148" s="31"/>
      <c r="AG148" s="22"/>
      <c r="AH148" s="40" t="s">
        <v>185</v>
      </c>
      <c r="AI148" s="68"/>
      <c r="AJ148">
        <f>COUNTIF(TableA[#This Row], 1)</f>
        <v>3</v>
      </c>
      <c r="AK148">
        <f>COUNTIF(TableB[#This Row], 1)</f>
        <v>5</v>
      </c>
      <c r="AL148">
        <f>COUNTIF(TableD[#This Row], 1)</f>
        <v>4</v>
      </c>
      <c r="AM148">
        <f>COUNTIF(TableE[#This Row], 1)</f>
        <v>4</v>
      </c>
      <c r="AN148">
        <f>COUNTIF(TableF[#This Row], 1)</f>
        <v>3</v>
      </c>
      <c r="AO148">
        <f>COUNTIF(TableG[#This Row], 1)</f>
        <v>1</v>
      </c>
      <c r="AR148" s="31"/>
      <c r="AS148" s="22"/>
      <c r="AT148" s="40" t="s">
        <v>185</v>
      </c>
      <c r="AU148" s="68"/>
      <c r="AV148" s="80">
        <f t="shared" si="99"/>
        <v>0.75</v>
      </c>
      <c r="AW148" s="7"/>
      <c r="AX148" s="7"/>
      <c r="AY148" s="7"/>
      <c r="AZ148" s="7"/>
      <c r="BA148" s="1">
        <f t="shared" si="100"/>
        <v>1</v>
      </c>
      <c r="BB148" s="1"/>
      <c r="BC148" s="1"/>
      <c r="BD148" s="1"/>
      <c r="BE148" s="1">
        <f t="shared" si="101"/>
        <v>0.8</v>
      </c>
      <c r="BF148" s="1"/>
      <c r="BG148" s="1"/>
      <c r="BH148" s="1"/>
      <c r="BI148" s="1">
        <f t="shared" si="102"/>
        <v>1</v>
      </c>
      <c r="BJ148" s="1"/>
      <c r="BK148" s="1"/>
      <c r="BL148" s="1"/>
      <c r="BM148" s="1">
        <f t="shared" si="103"/>
        <v>0.75</v>
      </c>
      <c r="BN148" s="62"/>
      <c r="BO148" s="62"/>
      <c r="BP148" s="62"/>
      <c r="BQ148" s="81">
        <f t="shared" si="104"/>
        <v>1</v>
      </c>
      <c r="BX148" s="88"/>
    </row>
    <row r="149" spans="2:76" ht="15" customHeight="1" x14ac:dyDescent="0.25">
      <c r="B149" s="31"/>
      <c r="C149" s="22"/>
      <c r="D149" s="40" t="s">
        <v>186</v>
      </c>
      <c r="E149" s="68"/>
      <c r="F149" s="20">
        <v>1</v>
      </c>
      <c r="G149" s="1">
        <v>0</v>
      </c>
      <c r="H149" s="1">
        <v>1</v>
      </c>
      <c r="I149" s="62">
        <v>1</v>
      </c>
      <c r="J149" s="7">
        <v>1</v>
      </c>
      <c r="K149" s="1">
        <v>1</v>
      </c>
      <c r="L149" s="1">
        <v>1</v>
      </c>
      <c r="M149" s="1">
        <v>1</v>
      </c>
      <c r="N149" s="62">
        <v>1</v>
      </c>
      <c r="O149" s="7">
        <v>1</v>
      </c>
      <c r="P149" s="1">
        <v>1</v>
      </c>
      <c r="Q149" s="1">
        <v>0</v>
      </c>
      <c r="R149" s="1">
        <v>1</v>
      </c>
      <c r="S149" s="62">
        <v>1</v>
      </c>
      <c r="T149" s="7">
        <v>1</v>
      </c>
      <c r="U149" s="1">
        <v>1</v>
      </c>
      <c r="V149" s="1">
        <v>1</v>
      </c>
      <c r="W149" s="62">
        <v>0</v>
      </c>
      <c r="X149" s="7">
        <v>1</v>
      </c>
      <c r="Y149" s="1">
        <v>0</v>
      </c>
      <c r="Z149" s="1">
        <v>1</v>
      </c>
      <c r="AA149" s="62">
        <v>1</v>
      </c>
      <c r="AB149" s="38">
        <v>1</v>
      </c>
      <c r="AF149" s="31"/>
      <c r="AG149" s="22"/>
      <c r="AH149" s="40" t="s">
        <v>186</v>
      </c>
      <c r="AI149" s="68"/>
      <c r="AJ149">
        <f>COUNTIF(TableA[#This Row], 1)</f>
        <v>3</v>
      </c>
      <c r="AK149">
        <f>COUNTIF(TableB[#This Row], 1)</f>
        <v>5</v>
      </c>
      <c r="AL149">
        <f>COUNTIF(TableD[#This Row], 1)</f>
        <v>4</v>
      </c>
      <c r="AM149">
        <f>COUNTIF(TableE[#This Row], 1)</f>
        <v>3</v>
      </c>
      <c r="AN149">
        <f>COUNTIF(TableF[#This Row], 1)</f>
        <v>3</v>
      </c>
      <c r="AO149">
        <f>COUNTIF(TableG[#This Row], 1)</f>
        <v>1</v>
      </c>
      <c r="AR149" s="31"/>
      <c r="AS149" s="22"/>
      <c r="AT149" s="40" t="s">
        <v>186</v>
      </c>
      <c r="AU149" s="68"/>
      <c r="AV149" s="80">
        <f t="shared" si="99"/>
        <v>0.75</v>
      </c>
      <c r="AW149" s="7"/>
      <c r="AX149" s="7"/>
      <c r="AY149" s="7"/>
      <c r="AZ149" s="7"/>
      <c r="BA149" s="1">
        <f t="shared" si="100"/>
        <v>1</v>
      </c>
      <c r="BB149" s="1"/>
      <c r="BC149" s="1"/>
      <c r="BD149" s="1"/>
      <c r="BE149" s="1">
        <f t="shared" si="101"/>
        <v>0.8</v>
      </c>
      <c r="BF149" s="1"/>
      <c r="BG149" s="1"/>
      <c r="BH149" s="1"/>
      <c r="BI149" s="1">
        <f t="shared" si="102"/>
        <v>0.75</v>
      </c>
      <c r="BJ149" s="1"/>
      <c r="BK149" s="1"/>
      <c r="BL149" s="1"/>
      <c r="BM149" s="1">
        <f t="shared" si="103"/>
        <v>0.75</v>
      </c>
      <c r="BN149" s="62"/>
      <c r="BO149" s="62"/>
      <c r="BP149" s="62"/>
      <c r="BQ149" s="81">
        <f t="shared" si="104"/>
        <v>1</v>
      </c>
      <c r="BX149" s="88"/>
    </row>
    <row r="150" spans="2:76" ht="15" customHeight="1" x14ac:dyDescent="0.25">
      <c r="B150" s="31"/>
      <c r="C150" s="22"/>
      <c r="D150" s="40" t="s">
        <v>187</v>
      </c>
      <c r="E150" s="68"/>
      <c r="F150" s="20">
        <v>0</v>
      </c>
      <c r="G150" s="1">
        <v>1</v>
      </c>
      <c r="H150" s="1">
        <v>1</v>
      </c>
      <c r="I150" s="62">
        <v>1</v>
      </c>
      <c r="J150" s="7">
        <v>1</v>
      </c>
      <c r="K150" s="1">
        <v>1</v>
      </c>
      <c r="L150" s="1">
        <v>1</v>
      </c>
      <c r="M150" s="1">
        <v>1</v>
      </c>
      <c r="N150" s="62">
        <v>1</v>
      </c>
      <c r="O150" s="7">
        <v>1</v>
      </c>
      <c r="P150" s="1">
        <v>1</v>
      </c>
      <c r="Q150" s="1">
        <v>1</v>
      </c>
      <c r="R150" s="1">
        <v>1</v>
      </c>
      <c r="S150" s="62">
        <v>1</v>
      </c>
      <c r="T150" s="7">
        <v>1</v>
      </c>
      <c r="U150" s="1">
        <v>1</v>
      </c>
      <c r="V150" s="1">
        <v>1</v>
      </c>
      <c r="W150" s="62">
        <v>1</v>
      </c>
      <c r="X150" s="7">
        <v>1</v>
      </c>
      <c r="Y150" s="1">
        <v>1</v>
      </c>
      <c r="Z150" s="1">
        <v>1</v>
      </c>
      <c r="AA150" s="62">
        <v>1</v>
      </c>
      <c r="AB150" s="38">
        <v>1</v>
      </c>
      <c r="AF150" s="31"/>
      <c r="AG150" s="22"/>
      <c r="AH150" s="40" t="s">
        <v>187</v>
      </c>
      <c r="AI150" s="68"/>
      <c r="AJ150">
        <f>COUNTIF(TableA[#This Row], 1)</f>
        <v>3</v>
      </c>
      <c r="AK150">
        <f>COUNTIF(TableB[#This Row], 1)</f>
        <v>5</v>
      </c>
      <c r="AL150">
        <f>COUNTIF(TableD[#This Row], 1)</f>
        <v>5</v>
      </c>
      <c r="AM150">
        <f>COUNTIF(TableE[#This Row], 1)</f>
        <v>4</v>
      </c>
      <c r="AN150">
        <f>COUNTIF(TableF[#This Row], 1)</f>
        <v>4</v>
      </c>
      <c r="AO150">
        <f>COUNTIF(TableG[#This Row], 1)</f>
        <v>1</v>
      </c>
      <c r="AR150" s="31"/>
      <c r="AS150" s="22"/>
      <c r="AT150" s="40" t="s">
        <v>187</v>
      </c>
      <c r="AU150" s="68"/>
      <c r="AV150" s="80">
        <f t="shared" si="99"/>
        <v>0.75</v>
      </c>
      <c r="AW150" s="7"/>
      <c r="AX150" s="7"/>
      <c r="AY150" s="7"/>
      <c r="AZ150" s="7"/>
      <c r="BA150" s="1">
        <f t="shared" si="100"/>
        <v>1</v>
      </c>
      <c r="BB150" s="1"/>
      <c r="BC150" s="1"/>
      <c r="BD150" s="1"/>
      <c r="BE150" s="1">
        <f t="shared" si="101"/>
        <v>1</v>
      </c>
      <c r="BF150" s="1"/>
      <c r="BG150" s="1"/>
      <c r="BH150" s="1"/>
      <c r="BI150" s="1">
        <f t="shared" si="102"/>
        <v>1</v>
      </c>
      <c r="BJ150" s="1"/>
      <c r="BK150" s="1"/>
      <c r="BL150" s="1"/>
      <c r="BM150" s="1">
        <f t="shared" si="103"/>
        <v>1</v>
      </c>
      <c r="BN150" s="62"/>
      <c r="BO150" s="62"/>
      <c r="BP150" s="62"/>
      <c r="BQ150" s="81">
        <f t="shared" si="104"/>
        <v>1</v>
      </c>
      <c r="BX150" s="88"/>
    </row>
    <row r="151" spans="2:76" ht="15" customHeight="1" x14ac:dyDescent="0.25">
      <c r="B151" s="31"/>
      <c r="C151" s="22"/>
      <c r="D151" s="40" t="s">
        <v>188</v>
      </c>
      <c r="E151" s="68"/>
      <c r="F151" s="20">
        <v>1</v>
      </c>
      <c r="G151" s="1">
        <v>1</v>
      </c>
      <c r="H151" s="1">
        <v>1</v>
      </c>
      <c r="I151" s="62">
        <v>1</v>
      </c>
      <c r="J151" s="7">
        <v>1</v>
      </c>
      <c r="K151" s="1">
        <v>1</v>
      </c>
      <c r="L151" s="1">
        <v>1</v>
      </c>
      <c r="M151" s="1">
        <v>1</v>
      </c>
      <c r="N151" s="62">
        <v>1</v>
      </c>
      <c r="O151" s="7">
        <v>1</v>
      </c>
      <c r="P151" s="1">
        <v>1</v>
      </c>
      <c r="Q151" s="1">
        <v>1</v>
      </c>
      <c r="R151" s="1">
        <v>1</v>
      </c>
      <c r="S151" s="62">
        <v>1</v>
      </c>
      <c r="T151" s="7">
        <v>1</v>
      </c>
      <c r="U151" s="1">
        <v>1</v>
      </c>
      <c r="V151" s="1">
        <v>1</v>
      </c>
      <c r="W151" s="62">
        <v>1</v>
      </c>
      <c r="X151" s="7">
        <v>1</v>
      </c>
      <c r="Y151" s="1">
        <v>1</v>
      </c>
      <c r="Z151" s="1">
        <v>1</v>
      </c>
      <c r="AA151" s="62">
        <v>1</v>
      </c>
      <c r="AB151" s="38">
        <v>1</v>
      </c>
      <c r="AF151" s="31"/>
      <c r="AG151" s="22"/>
      <c r="AH151" s="40" t="s">
        <v>188</v>
      </c>
      <c r="AI151" s="68"/>
      <c r="AJ151">
        <f>COUNTIF(TableA[#This Row], 1)</f>
        <v>4</v>
      </c>
      <c r="AK151">
        <f>COUNTIF(TableB[#This Row], 1)</f>
        <v>5</v>
      </c>
      <c r="AL151">
        <f>COUNTIF(TableD[#This Row], 1)</f>
        <v>5</v>
      </c>
      <c r="AM151">
        <f>COUNTIF(TableE[#This Row], 1)</f>
        <v>4</v>
      </c>
      <c r="AN151">
        <f>COUNTIF(TableF[#This Row], 1)</f>
        <v>4</v>
      </c>
      <c r="AO151">
        <f>COUNTIF(TableG[#This Row], 1)</f>
        <v>1</v>
      </c>
      <c r="AR151" s="31"/>
      <c r="AS151" s="22"/>
      <c r="AT151" s="40" t="s">
        <v>188</v>
      </c>
      <c r="AU151" s="68"/>
      <c r="AV151" s="80">
        <f t="shared" si="99"/>
        <v>1</v>
      </c>
      <c r="AW151" s="7"/>
      <c r="AX151" s="7"/>
      <c r="AY151" s="7"/>
      <c r="AZ151" s="7"/>
      <c r="BA151" s="1">
        <f t="shared" si="100"/>
        <v>1</v>
      </c>
      <c r="BB151" s="1"/>
      <c r="BC151" s="1"/>
      <c r="BD151" s="1"/>
      <c r="BE151" s="1">
        <f t="shared" si="101"/>
        <v>1</v>
      </c>
      <c r="BF151" s="1"/>
      <c r="BG151" s="1"/>
      <c r="BH151" s="1"/>
      <c r="BI151" s="1">
        <f t="shared" si="102"/>
        <v>1</v>
      </c>
      <c r="BJ151" s="1"/>
      <c r="BK151" s="1"/>
      <c r="BL151" s="1"/>
      <c r="BM151" s="1">
        <f t="shared" si="103"/>
        <v>1</v>
      </c>
      <c r="BN151" s="62"/>
      <c r="BO151" s="62"/>
      <c r="BP151" s="62"/>
      <c r="BQ151" s="81">
        <f t="shared" si="104"/>
        <v>1</v>
      </c>
      <c r="BX151" s="88"/>
    </row>
    <row r="152" spans="2:76" ht="15" customHeight="1" x14ac:dyDescent="0.25">
      <c r="B152" s="31"/>
      <c r="C152" s="22"/>
      <c r="D152" s="40" t="s">
        <v>189</v>
      </c>
      <c r="E152" s="68"/>
      <c r="F152" s="20">
        <v>1</v>
      </c>
      <c r="G152" s="1">
        <v>1</v>
      </c>
      <c r="H152" s="1">
        <v>1</v>
      </c>
      <c r="I152" s="62">
        <v>1</v>
      </c>
      <c r="J152" s="7">
        <v>1</v>
      </c>
      <c r="K152" s="1">
        <v>1</v>
      </c>
      <c r="L152" s="1">
        <v>1</v>
      </c>
      <c r="M152" s="1">
        <v>1</v>
      </c>
      <c r="N152" s="62">
        <v>1</v>
      </c>
      <c r="O152" s="7">
        <v>1</v>
      </c>
      <c r="P152" s="1">
        <v>1</v>
      </c>
      <c r="Q152" s="1">
        <v>1</v>
      </c>
      <c r="R152" s="1">
        <v>1</v>
      </c>
      <c r="S152" s="62">
        <v>1</v>
      </c>
      <c r="T152" s="7">
        <v>1</v>
      </c>
      <c r="U152" s="1">
        <v>1</v>
      </c>
      <c r="V152" s="1">
        <v>1</v>
      </c>
      <c r="W152" s="62">
        <v>1</v>
      </c>
      <c r="X152" s="7">
        <v>1</v>
      </c>
      <c r="Y152" s="1">
        <v>1</v>
      </c>
      <c r="Z152" s="1">
        <v>1</v>
      </c>
      <c r="AA152" s="62">
        <v>1</v>
      </c>
      <c r="AB152" s="38">
        <v>1</v>
      </c>
      <c r="AF152" s="31"/>
      <c r="AG152" s="22"/>
      <c r="AH152" s="40" t="s">
        <v>189</v>
      </c>
      <c r="AI152" s="68"/>
      <c r="AJ152">
        <f>COUNTIF(TableA[#This Row], 1)</f>
        <v>4</v>
      </c>
      <c r="AK152">
        <f>COUNTIF(TableB[#This Row], 1)</f>
        <v>5</v>
      </c>
      <c r="AL152">
        <f>COUNTIF(TableD[#This Row], 1)</f>
        <v>5</v>
      </c>
      <c r="AM152">
        <f>COUNTIF(TableE[#This Row], 1)</f>
        <v>4</v>
      </c>
      <c r="AN152">
        <f>COUNTIF(TableF[#This Row], 1)</f>
        <v>4</v>
      </c>
      <c r="AO152">
        <f>COUNTIF(TableG[#This Row], 1)</f>
        <v>1</v>
      </c>
      <c r="AR152" s="31"/>
      <c r="AS152" s="22"/>
      <c r="AT152" s="40" t="s">
        <v>189</v>
      </c>
      <c r="AU152" s="68"/>
      <c r="AV152" s="80">
        <f t="shared" si="99"/>
        <v>1</v>
      </c>
      <c r="AW152" s="7"/>
      <c r="AX152" s="7"/>
      <c r="AY152" s="7"/>
      <c r="AZ152" s="7"/>
      <c r="BA152" s="1">
        <f t="shared" si="100"/>
        <v>1</v>
      </c>
      <c r="BB152" s="1"/>
      <c r="BC152" s="1"/>
      <c r="BD152" s="1"/>
      <c r="BE152" s="1">
        <f t="shared" si="101"/>
        <v>1</v>
      </c>
      <c r="BF152" s="1"/>
      <c r="BG152" s="1"/>
      <c r="BH152" s="1"/>
      <c r="BI152" s="1">
        <f t="shared" si="102"/>
        <v>1</v>
      </c>
      <c r="BJ152" s="1"/>
      <c r="BK152" s="1"/>
      <c r="BL152" s="1"/>
      <c r="BM152" s="1">
        <f t="shared" si="103"/>
        <v>1</v>
      </c>
      <c r="BN152" s="62"/>
      <c r="BO152" s="62"/>
      <c r="BP152" s="62"/>
      <c r="BQ152" s="81">
        <f t="shared" si="104"/>
        <v>1</v>
      </c>
      <c r="BX152" s="88"/>
    </row>
    <row r="153" spans="2:76" ht="15" customHeight="1" thickBot="1" x14ac:dyDescent="0.3">
      <c r="B153" s="42"/>
      <c r="C153" s="23"/>
      <c r="D153" s="43"/>
      <c r="E153" s="42"/>
      <c r="F153" s="104"/>
      <c r="G153" s="105"/>
      <c r="H153" s="105"/>
      <c r="I153" s="106"/>
      <c r="J153" s="107"/>
      <c r="K153" s="105"/>
      <c r="L153" s="105"/>
      <c r="M153" s="105"/>
      <c r="N153" s="106"/>
      <c r="O153" s="107"/>
      <c r="P153" s="105"/>
      <c r="Q153" s="105"/>
      <c r="R153" s="105"/>
      <c r="S153" s="106"/>
      <c r="T153" s="107"/>
      <c r="U153" s="105"/>
      <c r="V153" s="105"/>
      <c r="W153" s="106"/>
      <c r="X153" s="107"/>
      <c r="Y153" s="105"/>
      <c r="Z153" s="105"/>
      <c r="AA153" s="106"/>
      <c r="AB153" s="108"/>
      <c r="AF153" s="42"/>
      <c r="AG153" s="23"/>
      <c r="AH153" s="43"/>
      <c r="AI153" s="42"/>
      <c r="AR153" s="42"/>
      <c r="AS153" s="23"/>
      <c r="AT153" s="43"/>
      <c r="AU153" s="42"/>
      <c r="AV153" s="80"/>
      <c r="AW153" s="7"/>
      <c r="AX153" s="7"/>
      <c r="AY153" s="7"/>
      <c r="AZ153" s="7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62"/>
      <c r="BO153" s="62"/>
      <c r="BP153" s="62"/>
      <c r="BQ153" s="81"/>
      <c r="BX153" s="88"/>
    </row>
    <row r="154" spans="2:76" ht="15" customHeight="1" thickBot="1" x14ac:dyDescent="0.3">
      <c r="B154" s="56">
        <v>11</v>
      </c>
      <c r="C154" s="52"/>
      <c r="D154" s="57" t="s">
        <v>190</v>
      </c>
      <c r="E154" s="69"/>
      <c r="F154" s="55"/>
      <c r="G154" s="11"/>
      <c r="H154" s="11"/>
      <c r="I154" s="74"/>
      <c r="J154" s="71"/>
      <c r="K154" s="11"/>
      <c r="L154" s="11"/>
      <c r="M154" s="11"/>
      <c r="N154" s="74"/>
      <c r="O154" s="71"/>
      <c r="P154" s="11"/>
      <c r="Q154" s="11"/>
      <c r="R154" s="11"/>
      <c r="S154" s="74"/>
      <c r="T154" s="71"/>
      <c r="U154" s="11"/>
      <c r="V154" s="11"/>
      <c r="W154" s="74"/>
      <c r="X154" s="71"/>
      <c r="Y154" s="11"/>
      <c r="Z154" s="11"/>
      <c r="AA154" s="74"/>
      <c r="AB154" s="73"/>
      <c r="AF154" s="56">
        <v>11</v>
      </c>
      <c r="AG154" s="52"/>
      <c r="AH154" s="57" t="s">
        <v>190</v>
      </c>
      <c r="AI154" s="69"/>
      <c r="AR154" s="56">
        <v>11</v>
      </c>
      <c r="AS154" s="52"/>
      <c r="AT154" s="57" t="s">
        <v>190</v>
      </c>
      <c r="AU154" s="69"/>
      <c r="AV154" s="80"/>
      <c r="AW154" s="7"/>
      <c r="AX154" s="7"/>
      <c r="AY154" s="7"/>
      <c r="AZ154" s="7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62"/>
      <c r="BO154" s="62"/>
      <c r="BP154" s="62"/>
      <c r="BQ154" s="81"/>
      <c r="BX154" s="88"/>
    </row>
    <row r="155" spans="2:76" ht="15" customHeight="1" x14ac:dyDescent="0.25">
      <c r="B155" s="45"/>
      <c r="C155" s="46"/>
      <c r="D155" s="47"/>
      <c r="E155" s="45"/>
      <c r="F155" s="100"/>
      <c r="G155" s="101"/>
      <c r="H155" s="101"/>
      <c r="I155" s="102"/>
      <c r="J155" s="103"/>
      <c r="K155" s="101"/>
      <c r="L155" s="101"/>
      <c r="M155" s="101"/>
      <c r="N155" s="102"/>
      <c r="O155" s="103"/>
      <c r="P155" s="101"/>
      <c r="Q155" s="101"/>
      <c r="R155" s="101"/>
      <c r="S155" s="102"/>
      <c r="T155" s="103"/>
      <c r="U155" s="101"/>
      <c r="V155" s="101"/>
      <c r="W155" s="102"/>
      <c r="X155" s="103"/>
      <c r="Y155" s="101"/>
      <c r="Z155" s="101"/>
      <c r="AA155" s="102"/>
      <c r="AB155" s="109"/>
      <c r="AF155" s="45"/>
      <c r="AG155" s="46"/>
      <c r="AH155" s="47"/>
      <c r="AI155" s="45"/>
      <c r="AR155" s="45"/>
      <c r="AS155" s="46"/>
      <c r="AT155" s="47"/>
      <c r="AU155" s="45"/>
      <c r="AV155" s="80"/>
      <c r="AW155" s="7"/>
      <c r="AX155" s="7"/>
      <c r="AY155" s="7"/>
      <c r="AZ155" s="7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62"/>
      <c r="BO155" s="62"/>
      <c r="BP155" s="62"/>
      <c r="BQ155" s="81"/>
      <c r="BX155" s="88"/>
    </row>
    <row r="156" spans="2:76" ht="15" customHeight="1" x14ac:dyDescent="0.25">
      <c r="B156" s="31"/>
      <c r="C156" s="22"/>
      <c r="D156" s="40" t="s">
        <v>191</v>
      </c>
      <c r="E156" s="68"/>
      <c r="F156" s="20">
        <v>1</v>
      </c>
      <c r="G156" s="1">
        <v>1</v>
      </c>
      <c r="H156" s="1">
        <v>1</v>
      </c>
      <c r="I156" s="62">
        <v>1</v>
      </c>
      <c r="J156" s="7">
        <v>1</v>
      </c>
      <c r="K156" s="1">
        <v>1</v>
      </c>
      <c r="L156" s="1">
        <v>1</v>
      </c>
      <c r="M156" s="1">
        <v>1</v>
      </c>
      <c r="N156" s="62">
        <v>1</v>
      </c>
      <c r="O156" s="7">
        <v>1</v>
      </c>
      <c r="P156" s="1">
        <v>1</v>
      </c>
      <c r="Q156" s="1">
        <v>1</v>
      </c>
      <c r="R156" s="1">
        <v>1</v>
      </c>
      <c r="S156" s="62">
        <v>1</v>
      </c>
      <c r="T156" s="7">
        <v>1</v>
      </c>
      <c r="U156" s="1">
        <v>1</v>
      </c>
      <c r="V156" s="1">
        <v>1</v>
      </c>
      <c r="W156" s="62">
        <v>1</v>
      </c>
      <c r="X156" s="7">
        <v>1</v>
      </c>
      <c r="Y156" s="1">
        <v>1</v>
      </c>
      <c r="Z156" s="1">
        <v>1</v>
      </c>
      <c r="AA156" s="62">
        <v>1</v>
      </c>
      <c r="AB156" s="38">
        <v>1</v>
      </c>
      <c r="AF156" s="31"/>
      <c r="AG156" s="22"/>
      <c r="AH156" s="40" t="s">
        <v>191</v>
      </c>
      <c r="AI156" s="68"/>
      <c r="AJ156">
        <f>COUNTIF(TableA[#This Row], 1)</f>
        <v>4</v>
      </c>
      <c r="AK156">
        <f>COUNTIF(TableB[#This Row], 1)</f>
        <v>5</v>
      </c>
      <c r="AL156">
        <f>COUNTIF(TableD[#This Row], 1)</f>
        <v>5</v>
      </c>
      <c r="AM156">
        <f>COUNTIF(TableE[#This Row], 1)</f>
        <v>4</v>
      </c>
      <c r="AN156">
        <f>COUNTIF(TableF[#This Row], 1)</f>
        <v>4</v>
      </c>
      <c r="AO156">
        <f>COUNTIF(TableG[#This Row], 1)</f>
        <v>1</v>
      </c>
      <c r="AR156" s="31"/>
      <c r="AS156" s="22"/>
      <c r="AT156" s="40" t="s">
        <v>191</v>
      </c>
      <c r="AU156" s="68"/>
      <c r="AV156" s="80">
        <f t="shared" si="99"/>
        <v>1</v>
      </c>
      <c r="AW156" s="77" t="s">
        <v>243</v>
      </c>
      <c r="AX156" s="92">
        <f>COUNTIF(AV156:AV166, "&gt;=0.75")</f>
        <v>11</v>
      </c>
      <c r="AY156" s="88">
        <f>AX156/$AX$160</f>
        <v>1</v>
      </c>
      <c r="AZ156" s="7"/>
      <c r="BA156" s="1">
        <f t="shared" si="100"/>
        <v>1</v>
      </c>
      <c r="BB156" s="77" t="s">
        <v>243</v>
      </c>
      <c r="BC156" s="92">
        <f>COUNTIF(BA156:BA166, "&gt;=0.75")</f>
        <v>11</v>
      </c>
      <c r="BD156" s="88">
        <f>BC156/$AX$160</f>
        <v>1</v>
      </c>
      <c r="BE156" s="1">
        <f t="shared" si="101"/>
        <v>1</v>
      </c>
      <c r="BF156" s="77" t="s">
        <v>243</v>
      </c>
      <c r="BG156" s="92">
        <f>COUNTIF(BE156:BE166, "&gt;=0.75")</f>
        <v>9</v>
      </c>
      <c r="BH156" s="88">
        <f>BG156/$BG$160</f>
        <v>0.81818181818181823</v>
      </c>
      <c r="BI156" s="1">
        <f t="shared" si="102"/>
        <v>1</v>
      </c>
      <c r="BJ156" s="77" t="s">
        <v>243</v>
      </c>
      <c r="BK156" s="92">
        <f>COUNTIF(BI156:BI166, "&gt;=0.75")</f>
        <v>11</v>
      </c>
      <c r="BL156" s="88">
        <f>BK156/$BK$160</f>
        <v>1</v>
      </c>
      <c r="BM156" s="1">
        <f t="shared" si="103"/>
        <v>1</v>
      </c>
      <c r="BN156" s="77" t="s">
        <v>243</v>
      </c>
      <c r="BO156" s="92">
        <f>COUNTIF(BM156:BM166, "&gt;=0.75")</f>
        <v>9</v>
      </c>
      <c r="BP156" s="88">
        <f>BO156/$BO$160</f>
        <v>0.81818181818181823</v>
      </c>
      <c r="BQ156" s="81">
        <f t="shared" si="104"/>
        <v>1</v>
      </c>
      <c r="BR156" s="77" t="s">
        <v>243</v>
      </c>
      <c r="BS156" s="92">
        <f>COUNTIF(BQ156:BQ166, "&gt;=0.75")</f>
        <v>11</v>
      </c>
      <c r="BT156" s="88">
        <f>BS156/$BS$160</f>
        <v>1</v>
      </c>
      <c r="BV156" s="77" t="s">
        <v>243</v>
      </c>
      <c r="BW156" s="92">
        <f>COUNTIF(AV156:BQ166, "&gt;=0.75")</f>
        <v>84</v>
      </c>
      <c r="BX156" s="88">
        <f>BW156/$BW$160</f>
        <v>0.72413793103448276</v>
      </c>
    </row>
    <row r="157" spans="2:76" ht="15" customHeight="1" x14ac:dyDescent="0.25">
      <c r="B157" s="31"/>
      <c r="C157" s="22"/>
      <c r="D157" s="40" t="s">
        <v>192</v>
      </c>
      <c r="E157" s="68"/>
      <c r="F157" s="20">
        <v>1</v>
      </c>
      <c r="G157" s="1">
        <v>1</v>
      </c>
      <c r="H157" s="1">
        <v>1</v>
      </c>
      <c r="I157" s="62">
        <v>1</v>
      </c>
      <c r="J157" s="7">
        <v>0</v>
      </c>
      <c r="K157" s="1">
        <v>1</v>
      </c>
      <c r="L157" s="1">
        <v>1</v>
      </c>
      <c r="M157" s="1">
        <v>1</v>
      </c>
      <c r="N157" s="62">
        <v>1</v>
      </c>
      <c r="O157" s="7">
        <v>1</v>
      </c>
      <c r="P157" s="1">
        <v>1</v>
      </c>
      <c r="Q157" s="1">
        <v>1</v>
      </c>
      <c r="R157" s="1">
        <v>1</v>
      </c>
      <c r="S157" s="62">
        <v>1</v>
      </c>
      <c r="T157" s="7">
        <v>1</v>
      </c>
      <c r="U157" s="1">
        <v>1</v>
      </c>
      <c r="V157" s="1">
        <v>1</v>
      </c>
      <c r="W157" s="62">
        <v>1</v>
      </c>
      <c r="X157" s="7">
        <v>1</v>
      </c>
      <c r="Y157" s="1">
        <v>1</v>
      </c>
      <c r="Z157" s="1">
        <v>1</v>
      </c>
      <c r="AA157" s="62">
        <v>1</v>
      </c>
      <c r="AB157" s="38">
        <v>1</v>
      </c>
      <c r="AF157" s="31"/>
      <c r="AG157" s="22"/>
      <c r="AH157" s="40" t="s">
        <v>192</v>
      </c>
      <c r="AI157" s="68"/>
      <c r="AJ157">
        <f>COUNTIF(TableA[#This Row], 1)</f>
        <v>4</v>
      </c>
      <c r="AK157">
        <f>COUNTIF(TableB[#This Row], 1)</f>
        <v>4</v>
      </c>
      <c r="AL157">
        <f>COUNTIF(TableD[#This Row], 1)</f>
        <v>5</v>
      </c>
      <c r="AM157">
        <f>COUNTIF(TableE[#This Row], 1)</f>
        <v>4</v>
      </c>
      <c r="AN157">
        <f>COUNTIF(TableF[#This Row], 1)</f>
        <v>4</v>
      </c>
      <c r="AO157">
        <f>COUNTIF(TableG[#This Row], 1)</f>
        <v>1</v>
      </c>
      <c r="AR157" s="31"/>
      <c r="AS157" s="22"/>
      <c r="AT157" s="40" t="s">
        <v>192</v>
      </c>
      <c r="AU157" s="68"/>
      <c r="AV157" s="80">
        <f t="shared" si="99"/>
        <v>1</v>
      </c>
      <c r="AW157" s="77" t="s">
        <v>242</v>
      </c>
      <c r="AX157" s="94">
        <f>COUNTIF(AV156:AV166, "&lt;0.75")-COUNTIF(AV156:AV166, "&lt;0.50")</f>
        <v>0</v>
      </c>
      <c r="AY157" s="88">
        <f t="shared" ref="AY157:AY160" si="105">AX157/$AX$160</f>
        <v>0</v>
      </c>
      <c r="AZ157" s="7"/>
      <c r="BA157" s="1">
        <f t="shared" si="100"/>
        <v>0.8</v>
      </c>
      <c r="BB157" s="77" t="s">
        <v>242</v>
      </c>
      <c r="BC157" s="94">
        <f>COUNTIF(BA156:BA166, "&lt;0.75")-COUNTIF(BA156:BA166, "&lt;0.50")</f>
        <v>0</v>
      </c>
      <c r="BD157" s="88">
        <f t="shared" ref="BD157:BD160" si="106">BC157/$AX$160</f>
        <v>0</v>
      </c>
      <c r="BE157" s="1">
        <f t="shared" si="101"/>
        <v>1</v>
      </c>
      <c r="BF157" s="77" t="s">
        <v>242</v>
      </c>
      <c r="BG157" s="94">
        <f>COUNTIF(BE156:BE166, "&lt;0.75")-COUNTIF(BE156:BE166, "&lt;0.50")</f>
        <v>2</v>
      </c>
      <c r="BH157" s="88">
        <f t="shared" ref="BH157:BH160" si="107">BG157/$BG$160</f>
        <v>0.18181818181818182</v>
      </c>
      <c r="BI157" s="1">
        <f t="shared" si="102"/>
        <v>1</v>
      </c>
      <c r="BJ157" s="77" t="s">
        <v>242</v>
      </c>
      <c r="BK157" s="94">
        <f>COUNTIF(BI156:BI166, "&lt;0.75")-COUNTIF(BI156:BI166, "&lt;0.50")</f>
        <v>0</v>
      </c>
      <c r="BL157" s="88">
        <f t="shared" ref="BL157:BL160" si="108">BK157/$BK$160</f>
        <v>0</v>
      </c>
      <c r="BM157" s="1">
        <f t="shared" si="103"/>
        <v>1</v>
      </c>
      <c r="BN157" s="77" t="s">
        <v>242</v>
      </c>
      <c r="BO157" s="94">
        <f>COUNTIF(BM156:BM166, "&lt;0.75")-COUNTIF(BM156:BM166, "&lt;0.50")</f>
        <v>2</v>
      </c>
      <c r="BP157" s="88">
        <f t="shared" ref="BP157:BP160" si="109">BO157/$BO$160</f>
        <v>0.18181818181818182</v>
      </c>
      <c r="BQ157" s="81">
        <f t="shared" si="104"/>
        <v>1</v>
      </c>
      <c r="BR157" s="77" t="s">
        <v>242</v>
      </c>
      <c r="BS157" s="94">
        <f>COUNTIF(BQ156:BQ166, "&lt;0.75")-COUNTIF(BQ156:BQ166, "&lt;0.50")</f>
        <v>0</v>
      </c>
      <c r="BT157" s="88">
        <f t="shared" ref="BT157:BT160" si="110">BS157/$BS$160</f>
        <v>0</v>
      </c>
      <c r="BV157" s="77" t="s">
        <v>242</v>
      </c>
      <c r="BW157" s="94">
        <f>COUNTIF(AV156:BQ166, "&lt;0.75")-COUNTIF(AV156:BQ166, "&lt;0.50")</f>
        <v>4</v>
      </c>
      <c r="BX157" s="88">
        <f t="shared" ref="BX157:BX160" si="111">BW157/$BW$160</f>
        <v>3.4482758620689655E-2</v>
      </c>
    </row>
    <row r="158" spans="2:76" ht="15" customHeight="1" x14ac:dyDescent="0.25">
      <c r="B158" s="31"/>
      <c r="C158" s="22"/>
      <c r="D158" s="40" t="s">
        <v>193</v>
      </c>
      <c r="E158" s="68"/>
      <c r="F158" s="20">
        <v>1</v>
      </c>
      <c r="G158" s="1">
        <v>1</v>
      </c>
      <c r="H158" s="1">
        <v>1</v>
      </c>
      <c r="I158" s="62">
        <v>1</v>
      </c>
      <c r="J158" s="7">
        <v>1</v>
      </c>
      <c r="K158" s="1">
        <v>0</v>
      </c>
      <c r="L158" s="1">
        <v>1</v>
      </c>
      <c r="M158" s="1">
        <v>1</v>
      </c>
      <c r="N158" s="62">
        <v>1</v>
      </c>
      <c r="O158" s="7">
        <v>1</v>
      </c>
      <c r="P158" s="1">
        <v>1</v>
      </c>
      <c r="Q158" s="1">
        <v>1</v>
      </c>
      <c r="R158" s="1">
        <v>1</v>
      </c>
      <c r="S158" s="62">
        <v>1</v>
      </c>
      <c r="T158" s="7">
        <v>1</v>
      </c>
      <c r="U158" s="1">
        <v>1</v>
      </c>
      <c r="V158" s="1">
        <v>1</v>
      </c>
      <c r="W158" s="62">
        <v>1</v>
      </c>
      <c r="X158" s="7">
        <v>1</v>
      </c>
      <c r="Y158" s="1">
        <v>1</v>
      </c>
      <c r="Z158" s="1">
        <v>1</v>
      </c>
      <c r="AA158" s="62">
        <v>1</v>
      </c>
      <c r="AB158" s="38">
        <v>1</v>
      </c>
      <c r="AF158" s="31"/>
      <c r="AG158" s="22"/>
      <c r="AH158" s="40" t="s">
        <v>193</v>
      </c>
      <c r="AI158" s="68"/>
      <c r="AJ158">
        <f>COUNTIF(TableA[#This Row], 1)</f>
        <v>4</v>
      </c>
      <c r="AK158">
        <f>COUNTIF(TableB[#This Row], 1)</f>
        <v>4</v>
      </c>
      <c r="AL158">
        <f>COUNTIF(TableD[#This Row], 1)</f>
        <v>5</v>
      </c>
      <c r="AM158">
        <f>COUNTIF(TableE[#This Row], 1)</f>
        <v>4</v>
      </c>
      <c r="AN158">
        <f>COUNTIF(TableF[#This Row], 1)</f>
        <v>4</v>
      </c>
      <c r="AO158">
        <f>COUNTIF(TableG[#This Row], 1)</f>
        <v>1</v>
      </c>
      <c r="AR158" s="31"/>
      <c r="AS158" s="22"/>
      <c r="AT158" s="40" t="s">
        <v>193</v>
      </c>
      <c r="AU158" s="68"/>
      <c r="AV158" s="80">
        <f t="shared" si="99"/>
        <v>1</v>
      </c>
      <c r="AW158" s="77" t="s">
        <v>241</v>
      </c>
      <c r="AX158" s="94">
        <f>COUNTIF(AV156:AV166, "&lt;0.5")-COUNTIF(AV156:AV166, "&lt;0.25")</f>
        <v>0</v>
      </c>
      <c r="AY158" s="88">
        <f t="shared" si="105"/>
        <v>0</v>
      </c>
      <c r="AZ158" s="7"/>
      <c r="BA158" s="1">
        <f t="shared" si="100"/>
        <v>0.8</v>
      </c>
      <c r="BB158" s="77" t="s">
        <v>241</v>
      </c>
      <c r="BC158" s="94">
        <f>COUNTIF(BA156:BA166, "&lt;0.5")-COUNTIF(BA156:BA166, "&lt;0.25")</f>
        <v>0</v>
      </c>
      <c r="BD158" s="88">
        <f t="shared" si="106"/>
        <v>0</v>
      </c>
      <c r="BE158" s="1">
        <f t="shared" si="101"/>
        <v>1</v>
      </c>
      <c r="BF158" s="77" t="s">
        <v>241</v>
      </c>
      <c r="BG158" s="94">
        <f>COUNTIF(BE156:BE166, "&lt;0.5")-COUNTIF(BE156:BE166, "&lt;0.25")</f>
        <v>0</v>
      </c>
      <c r="BH158" s="88">
        <f t="shared" si="107"/>
        <v>0</v>
      </c>
      <c r="BI158" s="1">
        <f t="shared" si="102"/>
        <v>1</v>
      </c>
      <c r="BJ158" s="77" t="s">
        <v>241</v>
      </c>
      <c r="BK158" s="94">
        <f>COUNTIF(BI156:BI166, "&lt;0.5")-COUNTIF(BI156:BI166, "&lt;0.25")</f>
        <v>0</v>
      </c>
      <c r="BL158" s="88">
        <f t="shared" si="108"/>
        <v>0</v>
      </c>
      <c r="BM158" s="1">
        <f t="shared" si="103"/>
        <v>1</v>
      </c>
      <c r="BN158" s="77" t="s">
        <v>241</v>
      </c>
      <c r="BO158" s="94">
        <f>COUNTIF(BM156:BM166, "&lt;0.5")-COUNTIF(BM156:BM166, "&lt;0.25")</f>
        <v>0</v>
      </c>
      <c r="BP158" s="88">
        <f t="shared" si="109"/>
        <v>0</v>
      </c>
      <c r="BQ158" s="81">
        <f t="shared" si="104"/>
        <v>1</v>
      </c>
      <c r="BR158" s="77" t="s">
        <v>241</v>
      </c>
      <c r="BS158" s="94">
        <f>COUNTIF(BQ156:BQ166, "&lt;0.5")-COUNTIF(BQ156:BQ166, "&lt;0.25")</f>
        <v>0</v>
      </c>
      <c r="BT158" s="88">
        <f t="shared" si="110"/>
        <v>0</v>
      </c>
      <c r="BV158" s="77" t="s">
        <v>241</v>
      </c>
      <c r="BW158" s="94">
        <f>COUNTIF(AV156:BQ166, "&lt;0.5")-COUNTIF(AV156:BQ166, "&lt;0.25")</f>
        <v>0</v>
      </c>
      <c r="BX158" s="88">
        <f t="shared" si="111"/>
        <v>0</v>
      </c>
    </row>
    <row r="159" spans="2:76" ht="15" customHeight="1" x14ac:dyDescent="0.25">
      <c r="B159" s="31"/>
      <c r="C159" s="22"/>
      <c r="D159" s="40" t="s">
        <v>194</v>
      </c>
      <c r="E159" s="68"/>
      <c r="F159" s="20">
        <v>1</v>
      </c>
      <c r="G159" s="1">
        <v>1</v>
      </c>
      <c r="H159" s="1">
        <v>1</v>
      </c>
      <c r="I159" s="62">
        <v>1</v>
      </c>
      <c r="J159" s="7">
        <v>1</v>
      </c>
      <c r="K159" s="1">
        <v>0</v>
      </c>
      <c r="L159" s="1">
        <v>1</v>
      </c>
      <c r="M159" s="1">
        <v>1</v>
      </c>
      <c r="N159" s="62">
        <v>1</v>
      </c>
      <c r="O159" s="7">
        <v>1</v>
      </c>
      <c r="P159" s="1">
        <v>1</v>
      </c>
      <c r="Q159" s="1">
        <v>0</v>
      </c>
      <c r="R159" s="1">
        <v>1</v>
      </c>
      <c r="S159" s="62">
        <v>1</v>
      </c>
      <c r="T159" s="7">
        <v>1</v>
      </c>
      <c r="U159" s="1">
        <v>1</v>
      </c>
      <c r="V159" s="1">
        <v>1</v>
      </c>
      <c r="W159" s="62">
        <v>1</v>
      </c>
      <c r="X159" s="7">
        <v>1</v>
      </c>
      <c r="Y159" s="1">
        <v>0</v>
      </c>
      <c r="Z159" s="1">
        <v>1</v>
      </c>
      <c r="AA159" s="62">
        <v>1</v>
      </c>
      <c r="AB159" s="38">
        <v>1</v>
      </c>
      <c r="AF159" s="31"/>
      <c r="AG159" s="22"/>
      <c r="AH159" s="40" t="s">
        <v>194</v>
      </c>
      <c r="AI159" s="68"/>
      <c r="AJ159">
        <f>COUNTIF(TableA[#This Row], 1)</f>
        <v>4</v>
      </c>
      <c r="AK159">
        <f>COUNTIF(TableB[#This Row], 1)</f>
        <v>4</v>
      </c>
      <c r="AL159">
        <f>COUNTIF(TableD[#This Row], 1)</f>
        <v>4</v>
      </c>
      <c r="AM159">
        <f>COUNTIF(TableE[#This Row], 1)</f>
        <v>4</v>
      </c>
      <c r="AN159">
        <f>COUNTIF(TableF[#This Row], 1)</f>
        <v>3</v>
      </c>
      <c r="AO159">
        <f>COUNTIF(TableG[#This Row], 1)</f>
        <v>1</v>
      </c>
      <c r="AR159" s="31"/>
      <c r="AS159" s="22"/>
      <c r="AT159" s="40" t="s">
        <v>194</v>
      </c>
      <c r="AU159" s="68"/>
      <c r="AV159" s="80">
        <f t="shared" si="99"/>
        <v>1</v>
      </c>
      <c r="AW159" s="77" t="s">
        <v>240</v>
      </c>
      <c r="AX159" s="94">
        <f>COUNTIF(AV156:AV166, "&lt;0.25")-COUNTIF(AV156:AV166, "&lt;0")</f>
        <v>0</v>
      </c>
      <c r="AY159" s="88">
        <f t="shared" si="105"/>
        <v>0</v>
      </c>
      <c r="AZ159" s="7"/>
      <c r="BA159" s="1">
        <f t="shared" si="100"/>
        <v>0.8</v>
      </c>
      <c r="BB159" s="77" t="s">
        <v>240</v>
      </c>
      <c r="BC159" s="94">
        <f>COUNTIF(BA156:BA166, "&lt;0.25")-COUNTIF(BA156:BA166, "&lt;0")</f>
        <v>0</v>
      </c>
      <c r="BD159" s="88">
        <f t="shared" si="106"/>
        <v>0</v>
      </c>
      <c r="BE159" s="1">
        <f t="shared" si="101"/>
        <v>0.8</v>
      </c>
      <c r="BF159" s="77" t="s">
        <v>240</v>
      </c>
      <c r="BG159" s="94">
        <f>COUNTIF(BE156:BE166, "&lt;0.25")-COUNTIF(BE156:BE166, "&lt;0")</f>
        <v>0</v>
      </c>
      <c r="BH159" s="88">
        <f t="shared" si="107"/>
        <v>0</v>
      </c>
      <c r="BI159" s="1">
        <f t="shared" si="102"/>
        <v>1</v>
      </c>
      <c r="BJ159" s="77" t="s">
        <v>240</v>
      </c>
      <c r="BK159" s="94">
        <f>COUNTIF(BI156:BI166, "&lt;0.25")-COUNTIF(BI156:BI166, "&lt;0")</f>
        <v>0</v>
      </c>
      <c r="BL159" s="88">
        <f t="shared" si="108"/>
        <v>0</v>
      </c>
      <c r="BM159" s="1">
        <f t="shared" si="103"/>
        <v>0.75</v>
      </c>
      <c r="BN159" s="77" t="s">
        <v>240</v>
      </c>
      <c r="BO159" s="94">
        <f>COUNTIF(BM156:BM166, "&lt;0.25")-COUNTIF(BM156:BM166, "&lt;0")</f>
        <v>0</v>
      </c>
      <c r="BP159" s="88">
        <f t="shared" si="109"/>
        <v>0</v>
      </c>
      <c r="BQ159" s="81">
        <f t="shared" si="104"/>
        <v>1</v>
      </c>
      <c r="BR159" s="77" t="s">
        <v>240</v>
      </c>
      <c r="BS159" s="94">
        <f>COUNTIF(BQ156:BQ166, "&lt;0.25")-COUNTIF(BQ156:BQ166, "&lt;0")</f>
        <v>0</v>
      </c>
      <c r="BT159" s="88">
        <f t="shared" si="110"/>
        <v>0</v>
      </c>
      <c r="BV159" s="77" t="s">
        <v>240</v>
      </c>
      <c r="BW159" s="94">
        <f>COUNTIF(AV156:BQ166, "&lt;0.25")-COUNTIF(AV156:BQ166, "&lt;0")</f>
        <v>28</v>
      </c>
      <c r="BX159" s="88">
        <f t="shared" si="111"/>
        <v>0.2413793103448276</v>
      </c>
    </row>
    <row r="160" spans="2:76" ht="15" customHeight="1" x14ac:dyDescent="0.25">
      <c r="B160" s="31"/>
      <c r="C160" s="22"/>
      <c r="D160" s="40" t="s">
        <v>195</v>
      </c>
      <c r="E160" s="68"/>
      <c r="F160" s="20">
        <v>1</v>
      </c>
      <c r="G160" s="1">
        <v>1</v>
      </c>
      <c r="H160" s="1">
        <v>1</v>
      </c>
      <c r="I160" s="62">
        <v>1</v>
      </c>
      <c r="J160" s="7">
        <v>1</v>
      </c>
      <c r="K160" s="1">
        <v>1</v>
      </c>
      <c r="L160" s="1">
        <v>1</v>
      </c>
      <c r="M160" s="1">
        <v>1</v>
      </c>
      <c r="N160" s="62">
        <v>1</v>
      </c>
      <c r="O160" s="7">
        <v>1</v>
      </c>
      <c r="P160" s="1">
        <v>1</v>
      </c>
      <c r="Q160" s="1">
        <v>0</v>
      </c>
      <c r="R160" s="1">
        <v>1</v>
      </c>
      <c r="S160" s="62">
        <v>1</v>
      </c>
      <c r="T160" s="7">
        <v>1</v>
      </c>
      <c r="U160" s="1">
        <v>1</v>
      </c>
      <c r="V160" s="1">
        <v>1</v>
      </c>
      <c r="W160" s="62">
        <v>1</v>
      </c>
      <c r="X160" s="7">
        <v>1</v>
      </c>
      <c r="Y160" s="1">
        <v>0</v>
      </c>
      <c r="Z160" s="1">
        <v>1</v>
      </c>
      <c r="AA160" s="62">
        <v>1</v>
      </c>
      <c r="AB160" s="38">
        <v>1</v>
      </c>
      <c r="AF160" s="31"/>
      <c r="AG160" s="22"/>
      <c r="AH160" s="40" t="s">
        <v>195</v>
      </c>
      <c r="AI160" s="68"/>
      <c r="AJ160">
        <f>COUNTIF(TableA[#This Row], 1)</f>
        <v>4</v>
      </c>
      <c r="AK160">
        <f>COUNTIF(TableB[#This Row], 1)</f>
        <v>5</v>
      </c>
      <c r="AL160">
        <f>COUNTIF(TableD[#This Row], 1)</f>
        <v>4</v>
      </c>
      <c r="AM160">
        <f>COUNTIF(TableE[#This Row], 1)</f>
        <v>4</v>
      </c>
      <c r="AN160">
        <f>COUNTIF(TableF[#This Row], 1)</f>
        <v>3</v>
      </c>
      <c r="AO160">
        <f>COUNTIF(TableG[#This Row], 1)</f>
        <v>1</v>
      </c>
      <c r="AR160" s="31"/>
      <c r="AS160" s="22"/>
      <c r="AT160" s="40" t="s">
        <v>195</v>
      </c>
      <c r="AU160" s="68"/>
      <c r="AV160" s="80">
        <f t="shared" si="99"/>
        <v>1</v>
      </c>
      <c r="AW160" s="77" t="s">
        <v>247</v>
      </c>
      <c r="AX160">
        <f>COUNT(AV156:AV166)</f>
        <v>11</v>
      </c>
      <c r="AY160" s="88">
        <f t="shared" si="105"/>
        <v>1</v>
      </c>
      <c r="AZ160" s="7"/>
      <c r="BA160" s="1">
        <f t="shared" si="100"/>
        <v>1</v>
      </c>
      <c r="BB160" s="77" t="s">
        <v>247</v>
      </c>
      <c r="BC160">
        <f>COUNT(BA156:BA166)</f>
        <v>11</v>
      </c>
      <c r="BD160" s="88">
        <f t="shared" si="106"/>
        <v>1</v>
      </c>
      <c r="BE160" s="1">
        <f t="shared" si="101"/>
        <v>0.8</v>
      </c>
      <c r="BF160" s="77" t="s">
        <v>247</v>
      </c>
      <c r="BG160">
        <f>COUNT(BE156:BE166)</f>
        <v>11</v>
      </c>
      <c r="BH160" s="88">
        <f t="shared" si="107"/>
        <v>1</v>
      </c>
      <c r="BI160" s="1">
        <f t="shared" si="102"/>
        <v>1</v>
      </c>
      <c r="BJ160" s="77" t="s">
        <v>247</v>
      </c>
      <c r="BK160">
        <f>COUNT(BI156:BI166)</f>
        <v>11</v>
      </c>
      <c r="BL160" s="88">
        <f t="shared" si="108"/>
        <v>1</v>
      </c>
      <c r="BM160" s="1">
        <f t="shared" si="103"/>
        <v>0.75</v>
      </c>
      <c r="BN160" s="77" t="s">
        <v>247</v>
      </c>
      <c r="BO160">
        <f>COUNT(BM156:BM166)</f>
        <v>11</v>
      </c>
      <c r="BP160" s="88">
        <f t="shared" si="109"/>
        <v>1</v>
      </c>
      <c r="BQ160" s="81">
        <f t="shared" si="104"/>
        <v>1</v>
      </c>
      <c r="BR160" s="77" t="s">
        <v>247</v>
      </c>
      <c r="BS160">
        <f>COUNT(BQ156:BQ166)</f>
        <v>11</v>
      </c>
      <c r="BT160" s="88">
        <f t="shared" si="110"/>
        <v>1</v>
      </c>
      <c r="BV160" s="77" t="s">
        <v>247</v>
      </c>
      <c r="BW160">
        <f>COUNT(AV156:BQ166)</f>
        <v>116</v>
      </c>
      <c r="BX160" s="88">
        <f t="shared" si="111"/>
        <v>1</v>
      </c>
    </row>
    <row r="161" spans="2:76" ht="15" customHeight="1" x14ac:dyDescent="0.25">
      <c r="B161" s="31"/>
      <c r="C161" s="22"/>
      <c r="D161" s="40" t="s">
        <v>196</v>
      </c>
      <c r="E161" s="68"/>
      <c r="F161" s="20">
        <v>1</v>
      </c>
      <c r="G161" s="1">
        <v>1</v>
      </c>
      <c r="H161" s="1">
        <v>1</v>
      </c>
      <c r="I161" s="62">
        <v>1</v>
      </c>
      <c r="J161" s="7">
        <v>1</v>
      </c>
      <c r="K161" s="1">
        <v>1</v>
      </c>
      <c r="L161" s="1">
        <v>1</v>
      </c>
      <c r="M161" s="1">
        <v>1</v>
      </c>
      <c r="N161" s="62">
        <v>1</v>
      </c>
      <c r="O161" s="7">
        <v>1</v>
      </c>
      <c r="P161" s="1">
        <v>1</v>
      </c>
      <c r="Q161" s="1">
        <v>0</v>
      </c>
      <c r="R161" s="1">
        <v>1</v>
      </c>
      <c r="S161" s="62">
        <v>1</v>
      </c>
      <c r="T161" s="7">
        <v>1</v>
      </c>
      <c r="U161" s="1">
        <v>1</v>
      </c>
      <c r="V161" s="1">
        <v>1</v>
      </c>
      <c r="W161" s="62">
        <v>1</v>
      </c>
      <c r="X161" s="7">
        <v>1</v>
      </c>
      <c r="Y161" s="1">
        <v>0</v>
      </c>
      <c r="Z161" s="1">
        <v>1</v>
      </c>
      <c r="AA161" s="62">
        <v>1</v>
      </c>
      <c r="AB161" s="38">
        <v>1</v>
      </c>
      <c r="AF161" s="31"/>
      <c r="AG161" s="22"/>
      <c r="AH161" s="40" t="s">
        <v>196</v>
      </c>
      <c r="AI161" s="68"/>
      <c r="AJ161">
        <f>COUNTIF(TableA[#This Row], 1)</f>
        <v>4</v>
      </c>
      <c r="AK161">
        <f>COUNTIF(TableB[#This Row], 1)</f>
        <v>5</v>
      </c>
      <c r="AL161">
        <f>COUNTIF(TableD[#This Row], 1)</f>
        <v>4</v>
      </c>
      <c r="AM161">
        <f>COUNTIF(TableE[#This Row], 1)</f>
        <v>4</v>
      </c>
      <c r="AN161">
        <f>COUNTIF(TableF[#This Row], 1)</f>
        <v>3</v>
      </c>
      <c r="AO161">
        <f>COUNTIF(TableG[#This Row], 1)</f>
        <v>1</v>
      </c>
      <c r="AR161" s="31"/>
      <c r="AS161" s="22"/>
      <c r="AT161" s="40" t="s">
        <v>196</v>
      </c>
      <c r="AU161" s="68"/>
      <c r="AV161" s="80">
        <f t="shared" si="99"/>
        <v>1</v>
      </c>
      <c r="AW161" s="7"/>
      <c r="AX161" s="7"/>
      <c r="AY161" s="7"/>
      <c r="AZ161" s="7"/>
      <c r="BA161" s="1">
        <f t="shared" si="100"/>
        <v>1</v>
      </c>
      <c r="BB161" s="1"/>
      <c r="BC161" s="1"/>
      <c r="BD161" s="1"/>
      <c r="BE161" s="1">
        <f t="shared" si="101"/>
        <v>0.8</v>
      </c>
      <c r="BF161" s="1"/>
      <c r="BG161" s="1"/>
      <c r="BH161" s="1"/>
      <c r="BI161" s="1">
        <f t="shared" si="102"/>
        <v>1</v>
      </c>
      <c r="BJ161" s="1"/>
      <c r="BK161" s="1"/>
      <c r="BL161" s="1"/>
      <c r="BM161" s="1">
        <f t="shared" si="103"/>
        <v>0.75</v>
      </c>
      <c r="BN161" s="62"/>
      <c r="BO161" s="62"/>
      <c r="BP161" s="62"/>
      <c r="BQ161" s="81">
        <f t="shared" si="104"/>
        <v>1</v>
      </c>
      <c r="BX161" s="88"/>
    </row>
    <row r="162" spans="2:76" ht="15" customHeight="1" x14ac:dyDescent="0.25">
      <c r="B162" s="31"/>
      <c r="C162" s="22"/>
      <c r="D162" s="40" t="s">
        <v>197</v>
      </c>
      <c r="E162" s="68"/>
      <c r="F162" s="20">
        <v>1</v>
      </c>
      <c r="G162" s="1">
        <v>1</v>
      </c>
      <c r="H162" s="1">
        <v>1</v>
      </c>
      <c r="I162" s="62">
        <v>1</v>
      </c>
      <c r="J162" s="7">
        <v>1</v>
      </c>
      <c r="K162" s="1">
        <v>1</v>
      </c>
      <c r="L162" s="1">
        <v>1</v>
      </c>
      <c r="M162" s="1">
        <v>1</v>
      </c>
      <c r="N162" s="62">
        <v>1</v>
      </c>
      <c r="O162" s="7">
        <v>1</v>
      </c>
      <c r="P162" s="1">
        <v>1</v>
      </c>
      <c r="Q162" s="1">
        <v>0</v>
      </c>
      <c r="R162" s="1">
        <v>1</v>
      </c>
      <c r="S162" s="62">
        <v>1</v>
      </c>
      <c r="T162" s="7">
        <v>1</v>
      </c>
      <c r="U162" s="1">
        <v>1</v>
      </c>
      <c r="V162" s="1">
        <v>1</v>
      </c>
      <c r="W162" s="62">
        <v>1</v>
      </c>
      <c r="X162" s="7">
        <v>1</v>
      </c>
      <c r="Y162" s="1">
        <v>0</v>
      </c>
      <c r="Z162" s="1">
        <v>1</v>
      </c>
      <c r="AA162" s="62">
        <v>1</v>
      </c>
      <c r="AB162" s="38">
        <v>1</v>
      </c>
      <c r="AF162" s="31"/>
      <c r="AG162" s="22"/>
      <c r="AH162" s="40" t="s">
        <v>197</v>
      </c>
      <c r="AI162" s="68"/>
      <c r="AJ162">
        <f>COUNTIF(TableA[#This Row], 1)</f>
        <v>4</v>
      </c>
      <c r="AK162">
        <f>COUNTIF(TableB[#This Row], 1)</f>
        <v>5</v>
      </c>
      <c r="AL162">
        <f>COUNTIF(TableD[#This Row], 1)</f>
        <v>4</v>
      </c>
      <c r="AM162">
        <f>COUNTIF(TableE[#This Row], 1)</f>
        <v>4</v>
      </c>
      <c r="AN162">
        <f>COUNTIF(TableF[#This Row], 1)</f>
        <v>3</v>
      </c>
      <c r="AO162">
        <f>COUNTIF(TableG[#This Row], 1)</f>
        <v>1</v>
      </c>
      <c r="AR162" s="31"/>
      <c r="AS162" s="22"/>
      <c r="AT162" s="40" t="s">
        <v>197</v>
      </c>
      <c r="AU162" s="68"/>
      <c r="AV162" s="80">
        <f t="shared" si="99"/>
        <v>1</v>
      </c>
      <c r="AW162" s="7"/>
      <c r="AX162" s="7"/>
      <c r="AY162" s="7"/>
      <c r="AZ162" s="7"/>
      <c r="BA162" s="1">
        <f t="shared" si="100"/>
        <v>1</v>
      </c>
      <c r="BB162" s="1"/>
      <c r="BC162" s="1"/>
      <c r="BD162" s="1"/>
      <c r="BE162" s="1">
        <f t="shared" si="101"/>
        <v>0.8</v>
      </c>
      <c r="BF162" s="1"/>
      <c r="BG162" s="1"/>
      <c r="BH162" s="1"/>
      <c r="BI162" s="1">
        <f t="shared" si="102"/>
        <v>1</v>
      </c>
      <c r="BJ162" s="1"/>
      <c r="BK162" s="1"/>
      <c r="BL162" s="1"/>
      <c r="BM162" s="1">
        <f t="shared" si="103"/>
        <v>0.75</v>
      </c>
      <c r="BN162" s="62"/>
      <c r="BO162" s="62"/>
      <c r="BP162" s="62"/>
      <c r="BQ162" s="81">
        <f t="shared" si="104"/>
        <v>1</v>
      </c>
      <c r="BX162" s="88"/>
    </row>
    <row r="163" spans="2:76" ht="15" customHeight="1" x14ac:dyDescent="0.25">
      <c r="B163" s="31"/>
      <c r="C163" s="22"/>
      <c r="D163" s="40" t="s">
        <v>198</v>
      </c>
      <c r="E163" s="68"/>
      <c r="F163" s="20">
        <v>1</v>
      </c>
      <c r="G163" s="1">
        <v>1</v>
      </c>
      <c r="H163" s="1">
        <v>0</v>
      </c>
      <c r="I163" s="62">
        <v>1</v>
      </c>
      <c r="J163" s="7">
        <v>1</v>
      </c>
      <c r="K163" s="1">
        <v>1</v>
      </c>
      <c r="L163" s="1">
        <v>1</v>
      </c>
      <c r="M163" s="1">
        <v>0</v>
      </c>
      <c r="N163" s="62">
        <v>1</v>
      </c>
      <c r="O163" s="7">
        <v>1</v>
      </c>
      <c r="P163" s="1">
        <v>1</v>
      </c>
      <c r="Q163" s="1">
        <v>0</v>
      </c>
      <c r="R163" s="1">
        <v>0</v>
      </c>
      <c r="S163" s="62">
        <v>1</v>
      </c>
      <c r="T163" s="7">
        <v>1</v>
      </c>
      <c r="U163" s="1">
        <v>1</v>
      </c>
      <c r="V163" s="1">
        <v>0</v>
      </c>
      <c r="W163" s="62">
        <v>1</v>
      </c>
      <c r="X163" s="7">
        <v>1</v>
      </c>
      <c r="Y163" s="1">
        <v>0</v>
      </c>
      <c r="Z163" s="1">
        <v>0</v>
      </c>
      <c r="AA163" s="62">
        <v>1</v>
      </c>
      <c r="AB163" s="38">
        <v>1</v>
      </c>
      <c r="AF163" s="31"/>
      <c r="AG163" s="22"/>
      <c r="AH163" s="40" t="s">
        <v>198</v>
      </c>
      <c r="AI163" s="68"/>
      <c r="AJ163">
        <f>COUNTIF(TableA[#This Row], 1)</f>
        <v>3</v>
      </c>
      <c r="AK163">
        <f>COUNTIF(TableB[#This Row], 1)</f>
        <v>4</v>
      </c>
      <c r="AL163">
        <f>COUNTIF(TableD[#This Row], 1)</f>
        <v>3</v>
      </c>
      <c r="AM163">
        <f>COUNTIF(TableE[#This Row], 1)</f>
        <v>3</v>
      </c>
      <c r="AN163">
        <f>COUNTIF(TableF[#This Row], 1)</f>
        <v>2</v>
      </c>
      <c r="AO163">
        <f>COUNTIF(TableG[#This Row], 1)</f>
        <v>1</v>
      </c>
      <c r="AR163" s="31"/>
      <c r="AS163" s="22"/>
      <c r="AT163" s="40" t="s">
        <v>198</v>
      </c>
      <c r="AU163" s="68"/>
      <c r="AV163" s="80">
        <f t="shared" si="99"/>
        <v>0.75</v>
      </c>
      <c r="AW163" s="7"/>
      <c r="AX163" s="7"/>
      <c r="AY163" s="7"/>
      <c r="AZ163" s="7"/>
      <c r="BA163" s="1">
        <f t="shared" si="100"/>
        <v>0.8</v>
      </c>
      <c r="BB163" s="1"/>
      <c r="BC163" s="1"/>
      <c r="BD163" s="1"/>
      <c r="BE163" s="1">
        <f t="shared" si="101"/>
        <v>0.6</v>
      </c>
      <c r="BF163" s="1"/>
      <c r="BG163" s="1"/>
      <c r="BH163" s="1"/>
      <c r="BI163" s="1">
        <f t="shared" si="102"/>
        <v>0.75</v>
      </c>
      <c r="BJ163" s="1"/>
      <c r="BK163" s="1"/>
      <c r="BL163" s="1"/>
      <c r="BM163" s="1">
        <f t="shared" si="103"/>
        <v>0.5</v>
      </c>
      <c r="BN163" s="62"/>
      <c r="BO163" s="62"/>
      <c r="BP163" s="62"/>
      <c r="BQ163" s="81">
        <f t="shared" si="104"/>
        <v>1</v>
      </c>
      <c r="BX163" s="88"/>
    </row>
    <row r="164" spans="2:76" ht="15" customHeight="1" x14ac:dyDescent="0.25">
      <c r="B164" s="31"/>
      <c r="C164" s="22"/>
      <c r="D164" s="40" t="s">
        <v>199</v>
      </c>
      <c r="E164" s="68"/>
      <c r="F164" s="20">
        <v>1</v>
      </c>
      <c r="G164" s="1">
        <v>1</v>
      </c>
      <c r="H164" s="1">
        <v>0</v>
      </c>
      <c r="I164" s="62">
        <v>1</v>
      </c>
      <c r="J164" s="7">
        <v>1</v>
      </c>
      <c r="K164" s="1">
        <v>1</v>
      </c>
      <c r="L164" s="1">
        <v>1</v>
      </c>
      <c r="M164" s="1">
        <v>1</v>
      </c>
      <c r="N164" s="62">
        <v>1</v>
      </c>
      <c r="O164" s="7">
        <v>1</v>
      </c>
      <c r="P164" s="1">
        <v>1</v>
      </c>
      <c r="Q164" s="1">
        <v>0</v>
      </c>
      <c r="R164" s="1">
        <v>0</v>
      </c>
      <c r="S164" s="62">
        <v>1</v>
      </c>
      <c r="T164" s="7">
        <v>1</v>
      </c>
      <c r="U164" s="1">
        <v>1</v>
      </c>
      <c r="V164" s="1">
        <v>1</v>
      </c>
      <c r="W164" s="62">
        <v>1</v>
      </c>
      <c r="X164" s="7">
        <v>1</v>
      </c>
      <c r="Y164" s="1">
        <v>0</v>
      </c>
      <c r="Z164" s="1">
        <v>0</v>
      </c>
      <c r="AA164" s="62">
        <v>1</v>
      </c>
      <c r="AB164" s="38">
        <v>1</v>
      </c>
      <c r="AF164" s="31"/>
      <c r="AG164" s="22"/>
      <c r="AH164" s="40" t="s">
        <v>199</v>
      </c>
      <c r="AI164" s="68"/>
      <c r="AJ164">
        <f>COUNTIF(TableA[#This Row], 1)</f>
        <v>3</v>
      </c>
      <c r="AK164">
        <f>COUNTIF(TableB[#This Row], 1)</f>
        <v>5</v>
      </c>
      <c r="AL164">
        <f>COUNTIF(TableD[#This Row], 1)</f>
        <v>3</v>
      </c>
      <c r="AM164">
        <f>COUNTIF(TableE[#This Row], 1)</f>
        <v>4</v>
      </c>
      <c r="AN164">
        <f>COUNTIF(TableF[#This Row], 1)</f>
        <v>2</v>
      </c>
      <c r="AO164">
        <f>COUNTIF(TableG[#This Row], 1)</f>
        <v>1</v>
      </c>
      <c r="AR164" s="31"/>
      <c r="AS164" s="22"/>
      <c r="AT164" s="40" t="s">
        <v>199</v>
      </c>
      <c r="AU164" s="68"/>
      <c r="AV164" s="80">
        <f t="shared" si="99"/>
        <v>0.75</v>
      </c>
      <c r="AW164" s="7"/>
      <c r="AX164" s="7"/>
      <c r="AY164" s="7"/>
      <c r="AZ164" s="7"/>
      <c r="BA164" s="1">
        <f t="shared" si="100"/>
        <v>1</v>
      </c>
      <c r="BB164" s="1"/>
      <c r="BC164" s="1"/>
      <c r="BD164" s="1"/>
      <c r="BE164" s="1">
        <f t="shared" si="101"/>
        <v>0.6</v>
      </c>
      <c r="BF164" s="1"/>
      <c r="BG164" s="1"/>
      <c r="BH164" s="1"/>
      <c r="BI164" s="1">
        <f t="shared" si="102"/>
        <v>1</v>
      </c>
      <c r="BJ164" s="1"/>
      <c r="BK164" s="1"/>
      <c r="BL164" s="1"/>
      <c r="BM164" s="1">
        <f t="shared" si="103"/>
        <v>0.5</v>
      </c>
      <c r="BN164" s="62"/>
      <c r="BO164" s="62"/>
      <c r="BP164" s="62"/>
      <c r="BQ164" s="81">
        <f t="shared" si="104"/>
        <v>1</v>
      </c>
      <c r="BX164" s="88"/>
    </row>
    <row r="165" spans="2:76" ht="15" customHeight="1" x14ac:dyDescent="0.25">
      <c r="B165" s="31"/>
      <c r="C165" s="22"/>
      <c r="D165" s="40" t="s">
        <v>200</v>
      </c>
      <c r="E165" s="68"/>
      <c r="F165" s="20">
        <v>1</v>
      </c>
      <c r="G165" s="1">
        <v>1</v>
      </c>
      <c r="H165" s="1">
        <v>1</v>
      </c>
      <c r="I165" s="62">
        <v>1</v>
      </c>
      <c r="J165" s="7">
        <v>0</v>
      </c>
      <c r="K165" s="1">
        <v>1</v>
      </c>
      <c r="L165" s="1">
        <v>1</v>
      </c>
      <c r="M165" s="1">
        <v>1</v>
      </c>
      <c r="N165" s="62">
        <v>1</v>
      </c>
      <c r="O165" s="7">
        <v>1</v>
      </c>
      <c r="P165" s="1">
        <v>1</v>
      </c>
      <c r="Q165" s="1">
        <v>1</v>
      </c>
      <c r="R165" s="1">
        <v>1</v>
      </c>
      <c r="S165" s="62">
        <v>1</v>
      </c>
      <c r="T165" s="7">
        <v>1</v>
      </c>
      <c r="U165" s="1">
        <v>1</v>
      </c>
      <c r="V165" s="1">
        <v>1</v>
      </c>
      <c r="W165" s="62">
        <v>1</v>
      </c>
      <c r="X165" s="7">
        <v>1</v>
      </c>
      <c r="Y165" s="1">
        <v>1</v>
      </c>
      <c r="Z165" s="1">
        <v>1</v>
      </c>
      <c r="AA165" s="62">
        <v>1</v>
      </c>
      <c r="AB165" s="38">
        <v>1</v>
      </c>
      <c r="AF165" s="31"/>
      <c r="AG165" s="22"/>
      <c r="AH165" s="40" t="s">
        <v>200</v>
      </c>
      <c r="AI165" s="68"/>
      <c r="AJ165">
        <f>COUNTIF(TableA[#This Row], 1)</f>
        <v>4</v>
      </c>
      <c r="AK165">
        <f>COUNTIF(TableB[#This Row], 1)</f>
        <v>4</v>
      </c>
      <c r="AL165">
        <f>COUNTIF(TableD[#This Row], 1)</f>
        <v>5</v>
      </c>
      <c r="AM165">
        <f>COUNTIF(TableE[#This Row], 1)</f>
        <v>4</v>
      </c>
      <c r="AN165">
        <f>COUNTIF(TableF[#This Row], 1)</f>
        <v>4</v>
      </c>
      <c r="AO165">
        <f>COUNTIF(TableG[#This Row], 1)</f>
        <v>1</v>
      </c>
      <c r="AR165" s="31"/>
      <c r="AS165" s="22"/>
      <c r="AT165" s="40" t="s">
        <v>200</v>
      </c>
      <c r="AU165" s="68"/>
      <c r="AV165" s="80">
        <f t="shared" si="99"/>
        <v>1</v>
      </c>
      <c r="AW165" s="7"/>
      <c r="AX165" s="7"/>
      <c r="AY165" s="7"/>
      <c r="AZ165" s="7"/>
      <c r="BA165" s="1">
        <f t="shared" si="100"/>
        <v>0.8</v>
      </c>
      <c r="BB165" s="1"/>
      <c r="BC165" s="1"/>
      <c r="BD165" s="1"/>
      <c r="BE165" s="1">
        <f t="shared" si="101"/>
        <v>1</v>
      </c>
      <c r="BF165" s="1"/>
      <c r="BG165" s="1"/>
      <c r="BH165" s="1"/>
      <c r="BI165" s="1">
        <f t="shared" si="102"/>
        <v>1</v>
      </c>
      <c r="BJ165" s="1"/>
      <c r="BK165" s="1"/>
      <c r="BL165" s="1"/>
      <c r="BM165" s="1">
        <f t="shared" si="103"/>
        <v>1</v>
      </c>
      <c r="BN165" s="62"/>
      <c r="BO165" s="62"/>
      <c r="BP165" s="62"/>
      <c r="BQ165" s="81">
        <f t="shared" si="104"/>
        <v>1</v>
      </c>
      <c r="BX165" s="88"/>
    </row>
    <row r="166" spans="2:76" ht="15" customHeight="1" x14ac:dyDescent="0.25">
      <c r="B166" s="31"/>
      <c r="C166" s="22"/>
      <c r="D166" s="40" t="s">
        <v>201</v>
      </c>
      <c r="E166" s="68"/>
      <c r="F166" s="20">
        <v>1</v>
      </c>
      <c r="G166" s="1">
        <v>1</v>
      </c>
      <c r="H166" s="1">
        <v>1</v>
      </c>
      <c r="I166" s="62">
        <v>1</v>
      </c>
      <c r="J166" s="7">
        <v>1</v>
      </c>
      <c r="K166" s="1">
        <v>1</v>
      </c>
      <c r="L166" s="1">
        <v>1</v>
      </c>
      <c r="M166" s="1">
        <v>1</v>
      </c>
      <c r="N166" s="62">
        <v>1</v>
      </c>
      <c r="O166" s="7">
        <v>1</v>
      </c>
      <c r="P166" s="1">
        <v>1</v>
      </c>
      <c r="Q166" s="1">
        <v>1</v>
      </c>
      <c r="R166" s="1">
        <v>1</v>
      </c>
      <c r="S166" s="62">
        <v>1</v>
      </c>
      <c r="T166" s="7">
        <v>1</v>
      </c>
      <c r="U166" s="1">
        <v>1</v>
      </c>
      <c r="V166" s="1">
        <v>1</v>
      </c>
      <c r="W166" s="62">
        <v>1</v>
      </c>
      <c r="X166" s="7">
        <v>1</v>
      </c>
      <c r="Y166" s="1">
        <v>1</v>
      </c>
      <c r="Z166" s="1">
        <v>1</v>
      </c>
      <c r="AA166" s="62">
        <v>1</v>
      </c>
      <c r="AB166" s="38">
        <v>1</v>
      </c>
      <c r="AF166" s="31"/>
      <c r="AG166" s="22"/>
      <c r="AH166" s="40" t="s">
        <v>201</v>
      </c>
      <c r="AI166" s="68"/>
      <c r="AJ166">
        <f>COUNTIF(TableA[#This Row], 1)</f>
        <v>4</v>
      </c>
      <c r="AK166">
        <f>COUNTIF(TableB[#This Row], 1)</f>
        <v>5</v>
      </c>
      <c r="AL166">
        <f>COUNTIF(TableD[#This Row], 1)</f>
        <v>5</v>
      </c>
      <c r="AM166">
        <f>COUNTIF(TableE[#This Row], 1)</f>
        <v>4</v>
      </c>
      <c r="AN166">
        <f>COUNTIF(TableF[#This Row], 1)</f>
        <v>4</v>
      </c>
      <c r="AO166">
        <f>COUNTIF(TableG[#This Row], 1)</f>
        <v>1</v>
      </c>
      <c r="AR166" s="31"/>
      <c r="AS166" s="22"/>
      <c r="AT166" s="40" t="s">
        <v>201</v>
      </c>
      <c r="AU166" s="68"/>
      <c r="AV166" s="80">
        <f t="shared" si="99"/>
        <v>1</v>
      </c>
      <c r="AW166" s="7"/>
      <c r="AX166" s="7"/>
      <c r="AY166" s="7"/>
      <c r="AZ166" s="7"/>
      <c r="BA166" s="1">
        <f t="shared" si="100"/>
        <v>1</v>
      </c>
      <c r="BB166" s="1"/>
      <c r="BC166" s="1"/>
      <c r="BD166" s="1"/>
      <c r="BE166" s="1">
        <f t="shared" si="101"/>
        <v>1</v>
      </c>
      <c r="BF166" s="1"/>
      <c r="BG166" s="1"/>
      <c r="BH166" s="1"/>
      <c r="BI166" s="1">
        <f t="shared" si="102"/>
        <v>1</v>
      </c>
      <c r="BJ166" s="1"/>
      <c r="BK166" s="1"/>
      <c r="BL166" s="1"/>
      <c r="BM166" s="1">
        <f t="shared" si="103"/>
        <v>1</v>
      </c>
      <c r="BN166" s="62"/>
      <c r="BO166" s="62"/>
      <c r="BP166" s="62"/>
      <c r="BQ166" s="81">
        <f t="shared" si="104"/>
        <v>1</v>
      </c>
      <c r="BX166" s="88"/>
    </row>
    <row r="167" spans="2:76" ht="15" customHeight="1" thickBot="1" x14ac:dyDescent="0.3">
      <c r="B167" s="42"/>
      <c r="C167" s="23"/>
      <c r="D167" s="43"/>
      <c r="E167" s="42"/>
      <c r="F167" s="104"/>
      <c r="G167" s="105"/>
      <c r="H167" s="105"/>
      <c r="I167" s="106"/>
      <c r="J167" s="107"/>
      <c r="K167" s="105"/>
      <c r="L167" s="105"/>
      <c r="M167" s="105"/>
      <c r="N167" s="106"/>
      <c r="O167" s="107"/>
      <c r="P167" s="105"/>
      <c r="Q167" s="105"/>
      <c r="R167" s="105"/>
      <c r="S167" s="106"/>
      <c r="T167" s="107"/>
      <c r="U167" s="105"/>
      <c r="V167" s="105"/>
      <c r="W167" s="106"/>
      <c r="X167" s="107"/>
      <c r="Y167" s="105"/>
      <c r="Z167" s="105"/>
      <c r="AA167" s="106"/>
      <c r="AB167" s="108"/>
      <c r="AF167" s="42"/>
      <c r="AG167" s="23"/>
      <c r="AH167" s="43"/>
      <c r="AI167" s="42"/>
      <c r="AR167" s="42"/>
      <c r="AS167" s="23"/>
      <c r="AT167" s="43"/>
      <c r="AU167" s="42"/>
      <c r="AV167" s="80"/>
      <c r="AW167" s="7"/>
      <c r="AX167" s="7"/>
      <c r="AY167" s="7"/>
      <c r="AZ167" s="7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62"/>
      <c r="BO167" s="62"/>
      <c r="BP167" s="62"/>
      <c r="BQ167" s="81"/>
      <c r="BX167" s="88"/>
    </row>
    <row r="168" spans="2:76" ht="15" customHeight="1" thickBot="1" x14ac:dyDescent="0.3">
      <c r="B168" s="51">
        <v>12</v>
      </c>
      <c r="C168" s="52"/>
      <c r="D168" s="53" t="s">
        <v>202</v>
      </c>
      <c r="E168" s="51"/>
      <c r="F168" s="55"/>
      <c r="G168" s="11"/>
      <c r="H168" s="11"/>
      <c r="I168" s="74"/>
      <c r="J168" s="71"/>
      <c r="K168" s="11"/>
      <c r="L168" s="11"/>
      <c r="M168" s="11"/>
      <c r="N168" s="74"/>
      <c r="O168" s="71"/>
      <c r="P168" s="11"/>
      <c r="Q168" s="11"/>
      <c r="R168" s="11"/>
      <c r="S168" s="74"/>
      <c r="T168" s="71"/>
      <c r="U168" s="11"/>
      <c r="V168" s="11"/>
      <c r="W168" s="74"/>
      <c r="X168" s="71"/>
      <c r="Y168" s="11"/>
      <c r="Z168" s="11"/>
      <c r="AA168" s="74"/>
      <c r="AB168" s="73"/>
      <c r="AF168" s="51">
        <v>12</v>
      </c>
      <c r="AG168" s="52"/>
      <c r="AH168" s="53" t="s">
        <v>202</v>
      </c>
      <c r="AI168" s="51"/>
      <c r="AR168" s="51">
        <v>12</v>
      </c>
      <c r="AS168" s="52"/>
      <c r="AT168" s="53" t="s">
        <v>202</v>
      </c>
      <c r="AU168" s="51"/>
      <c r="AV168" s="80"/>
      <c r="AW168" s="7"/>
      <c r="AX168" s="7"/>
      <c r="AY168" s="7"/>
      <c r="AZ168" s="7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62"/>
      <c r="BO168" s="62"/>
      <c r="BP168" s="62"/>
      <c r="BQ168" s="81"/>
      <c r="BX168" s="88"/>
    </row>
    <row r="169" spans="2:76" ht="15" customHeight="1" x14ac:dyDescent="0.25">
      <c r="B169" s="45"/>
      <c r="C169" s="46"/>
      <c r="D169" s="47"/>
      <c r="E169" s="45"/>
      <c r="F169" s="100"/>
      <c r="G169" s="101"/>
      <c r="H169" s="101"/>
      <c r="I169" s="102"/>
      <c r="J169" s="103"/>
      <c r="K169" s="101"/>
      <c r="L169" s="101"/>
      <c r="M169" s="101"/>
      <c r="N169" s="102"/>
      <c r="O169" s="103"/>
      <c r="P169" s="101"/>
      <c r="Q169" s="101"/>
      <c r="R169" s="101"/>
      <c r="S169" s="102"/>
      <c r="T169" s="103"/>
      <c r="U169" s="101"/>
      <c r="V169" s="101"/>
      <c r="W169" s="102"/>
      <c r="X169" s="103"/>
      <c r="Y169" s="101"/>
      <c r="Z169" s="101"/>
      <c r="AA169" s="102"/>
      <c r="AB169" s="109"/>
      <c r="AF169" s="45"/>
      <c r="AG169" s="46"/>
      <c r="AH169" s="47"/>
      <c r="AI169" s="45"/>
      <c r="AR169" s="45"/>
      <c r="AS169" s="46"/>
      <c r="AT169" s="47"/>
      <c r="AU169" s="45"/>
      <c r="AV169" s="80"/>
      <c r="AW169" s="7"/>
      <c r="AX169" s="7"/>
      <c r="AY169" s="7"/>
      <c r="AZ169" s="7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62"/>
      <c r="BO169" s="62"/>
      <c r="BP169" s="62"/>
      <c r="BQ169" s="81"/>
      <c r="BX169" s="88"/>
    </row>
    <row r="170" spans="2:76" ht="15" customHeight="1" x14ac:dyDescent="0.25">
      <c r="B170" s="31"/>
      <c r="C170" s="22"/>
      <c r="D170" s="40" t="s">
        <v>203</v>
      </c>
      <c r="E170" s="68"/>
      <c r="F170" s="20">
        <v>1</v>
      </c>
      <c r="G170" s="1">
        <v>1</v>
      </c>
      <c r="H170" s="1">
        <v>1</v>
      </c>
      <c r="I170" s="62">
        <v>1</v>
      </c>
      <c r="J170" s="7">
        <v>1</v>
      </c>
      <c r="K170" s="1">
        <v>1</v>
      </c>
      <c r="L170" s="1">
        <v>1</v>
      </c>
      <c r="M170" s="1">
        <v>1</v>
      </c>
      <c r="N170" s="62">
        <v>1</v>
      </c>
      <c r="O170" s="7">
        <v>1</v>
      </c>
      <c r="P170" s="1">
        <v>1</v>
      </c>
      <c r="Q170" s="1">
        <v>1</v>
      </c>
      <c r="R170" s="1">
        <v>1</v>
      </c>
      <c r="S170" s="62">
        <v>1</v>
      </c>
      <c r="T170" s="7">
        <v>1</v>
      </c>
      <c r="U170" s="1">
        <v>1</v>
      </c>
      <c r="V170" s="1">
        <v>1</v>
      </c>
      <c r="W170" s="62">
        <v>1</v>
      </c>
      <c r="X170" s="7">
        <v>1</v>
      </c>
      <c r="Y170" s="1">
        <v>1</v>
      </c>
      <c r="Z170" s="1">
        <v>1</v>
      </c>
      <c r="AA170" s="62">
        <v>1</v>
      </c>
      <c r="AB170" s="38">
        <v>1</v>
      </c>
      <c r="AF170" s="31"/>
      <c r="AG170" s="22"/>
      <c r="AH170" s="40" t="s">
        <v>203</v>
      </c>
      <c r="AI170" s="68"/>
      <c r="AJ170">
        <f>COUNTIF(TableA[#This Row], 1)</f>
        <v>4</v>
      </c>
      <c r="AK170">
        <f>COUNTIF(TableB[#This Row], 1)</f>
        <v>5</v>
      </c>
      <c r="AL170">
        <f>COUNTIF(TableD[#This Row], 1)</f>
        <v>5</v>
      </c>
      <c r="AM170">
        <f>COUNTIF(TableE[#This Row], 1)</f>
        <v>4</v>
      </c>
      <c r="AN170">
        <f>COUNTIF(TableF[#This Row], 1)</f>
        <v>4</v>
      </c>
      <c r="AO170">
        <f>COUNTIF(TableG[#This Row], 1)</f>
        <v>1</v>
      </c>
      <c r="AR170" s="31"/>
      <c r="AS170" s="22"/>
      <c r="AT170" s="40" t="s">
        <v>203</v>
      </c>
      <c r="AU170" s="68"/>
      <c r="AV170" s="80">
        <f t="shared" si="99"/>
        <v>1</v>
      </c>
      <c r="AW170" s="77" t="s">
        <v>243</v>
      </c>
      <c r="AX170" s="92">
        <f>COUNTIF(AV170:AV174, "&gt;=0.75")</f>
        <v>5</v>
      </c>
      <c r="AY170" s="88">
        <f>AX170/$AX$174</f>
        <v>1</v>
      </c>
      <c r="AZ170" s="7"/>
      <c r="BA170" s="1">
        <f t="shared" si="100"/>
        <v>1</v>
      </c>
      <c r="BB170" s="77" t="s">
        <v>243</v>
      </c>
      <c r="BC170" s="92">
        <f>COUNTIF(BA170:BA174, "&gt;=0.75")</f>
        <v>4</v>
      </c>
      <c r="BD170" s="88">
        <f>BC170/$BC$174</f>
        <v>0.8</v>
      </c>
      <c r="BE170" s="1">
        <f t="shared" si="101"/>
        <v>1</v>
      </c>
      <c r="BF170" s="77" t="s">
        <v>243</v>
      </c>
      <c r="BG170" s="92">
        <f>COUNTIF(BE170:BE174, "&gt;=0.75")</f>
        <v>5</v>
      </c>
      <c r="BH170" s="88">
        <f>BG170/$BG$174</f>
        <v>1</v>
      </c>
      <c r="BI170" s="1">
        <f t="shared" si="102"/>
        <v>1</v>
      </c>
      <c r="BJ170" s="77" t="s">
        <v>243</v>
      </c>
      <c r="BK170" s="92">
        <f>COUNTIF(BI170:BI174, "&gt;=0.75")</f>
        <v>5</v>
      </c>
      <c r="BL170" s="88">
        <f>BK170/$BK$174</f>
        <v>1</v>
      </c>
      <c r="BM170" s="1">
        <f t="shared" si="103"/>
        <v>1</v>
      </c>
      <c r="BN170" s="77" t="s">
        <v>243</v>
      </c>
      <c r="BO170" s="92">
        <f>COUNTIF(BM170:BM174, "&gt;=0.75")</f>
        <v>5</v>
      </c>
      <c r="BP170" s="88">
        <f>BO170/$BO$174</f>
        <v>1</v>
      </c>
      <c r="BQ170" s="81">
        <f t="shared" si="104"/>
        <v>1</v>
      </c>
      <c r="BR170" s="77" t="s">
        <v>243</v>
      </c>
      <c r="BS170" s="92">
        <f>COUNTIF(BQ170:BQ174, "&gt;=0.75")</f>
        <v>5</v>
      </c>
      <c r="BT170" s="88">
        <f>BS170/$BS$174</f>
        <v>1</v>
      </c>
      <c r="BV170" s="77" t="s">
        <v>243</v>
      </c>
      <c r="BW170" s="92">
        <f>COUNTIF(AV170:BQ174, "&gt;=0.75")</f>
        <v>50</v>
      </c>
      <c r="BX170" s="88">
        <f>BW170/$BW$174</f>
        <v>0.625</v>
      </c>
    </row>
    <row r="171" spans="2:76" ht="15" customHeight="1" x14ac:dyDescent="0.25">
      <c r="B171" s="31"/>
      <c r="C171" s="22"/>
      <c r="D171" s="40" t="s">
        <v>204</v>
      </c>
      <c r="E171" s="68"/>
      <c r="F171" s="20">
        <v>1</v>
      </c>
      <c r="G171" s="1">
        <v>0</v>
      </c>
      <c r="H171" s="1">
        <v>1</v>
      </c>
      <c r="I171" s="62">
        <v>1</v>
      </c>
      <c r="J171" s="7">
        <v>0</v>
      </c>
      <c r="K171" s="1">
        <v>1</v>
      </c>
      <c r="L171" s="1">
        <v>1</v>
      </c>
      <c r="M171" s="1">
        <v>0</v>
      </c>
      <c r="N171" s="62">
        <v>1</v>
      </c>
      <c r="O171" s="7">
        <v>1</v>
      </c>
      <c r="P171" s="1">
        <v>1</v>
      </c>
      <c r="Q171" s="1">
        <v>0</v>
      </c>
      <c r="R171" s="1">
        <v>1</v>
      </c>
      <c r="S171" s="62">
        <v>1</v>
      </c>
      <c r="T171" s="7">
        <v>1</v>
      </c>
      <c r="U171" s="1">
        <v>1</v>
      </c>
      <c r="V171" s="1">
        <v>0</v>
      </c>
      <c r="W171" s="62">
        <v>1</v>
      </c>
      <c r="X171" s="7">
        <v>1</v>
      </c>
      <c r="Y171" s="1">
        <v>0</v>
      </c>
      <c r="Z171" s="1">
        <v>1</v>
      </c>
      <c r="AA171" s="62">
        <v>1</v>
      </c>
      <c r="AB171" s="38">
        <v>1</v>
      </c>
      <c r="AF171" s="31"/>
      <c r="AG171" s="22"/>
      <c r="AH171" s="40" t="s">
        <v>204</v>
      </c>
      <c r="AI171" s="68"/>
      <c r="AJ171">
        <f>COUNTIF(TableA[#This Row], 1)</f>
        <v>3</v>
      </c>
      <c r="AK171">
        <f>COUNTIF(TableB[#This Row], 1)</f>
        <v>3</v>
      </c>
      <c r="AL171">
        <f>COUNTIF(TableD[#This Row], 1)</f>
        <v>4</v>
      </c>
      <c r="AM171">
        <f>COUNTIF(TableE[#This Row], 1)</f>
        <v>3</v>
      </c>
      <c r="AN171">
        <f>COUNTIF(TableF[#This Row], 1)</f>
        <v>3</v>
      </c>
      <c r="AO171">
        <f>COUNTIF(TableG[#This Row], 1)</f>
        <v>1</v>
      </c>
      <c r="AR171" s="31"/>
      <c r="AS171" s="22"/>
      <c r="AT171" s="40" t="s">
        <v>204</v>
      </c>
      <c r="AU171" s="68"/>
      <c r="AV171" s="80">
        <f t="shared" si="99"/>
        <v>0.75</v>
      </c>
      <c r="AW171" s="77" t="s">
        <v>242</v>
      </c>
      <c r="AX171" s="94">
        <f>COUNTIF(AV170:AV174, "&lt;0.75")-COUNTIF(AV170:AV174, "&lt;0.50")</f>
        <v>0</v>
      </c>
      <c r="AY171" s="88">
        <f t="shared" ref="AY171:AY173" si="112">AX171/$AX$174</f>
        <v>0</v>
      </c>
      <c r="AZ171" s="7"/>
      <c r="BA171" s="1">
        <f t="shared" si="100"/>
        <v>0.6</v>
      </c>
      <c r="BB171" s="77" t="s">
        <v>242</v>
      </c>
      <c r="BC171" s="94">
        <f>COUNTIF(BA170:BA174, "&lt;0.75")-COUNTIF(BA170:BA174, "&lt;0.50")</f>
        <v>1</v>
      </c>
      <c r="BD171" s="88">
        <f t="shared" ref="BD171:BD174" si="113">BC171/$BC$174</f>
        <v>0.2</v>
      </c>
      <c r="BE171" s="1">
        <f t="shared" si="101"/>
        <v>0.8</v>
      </c>
      <c r="BF171" s="77" t="s">
        <v>242</v>
      </c>
      <c r="BG171" s="94">
        <f>COUNTIF(BE170:BE174, "&lt;0.75")-COUNTIF(BE170:BE174, "&lt;0.50")</f>
        <v>0</v>
      </c>
      <c r="BH171" s="88">
        <f t="shared" ref="BH171:BH174" si="114">BG171/$BG$174</f>
        <v>0</v>
      </c>
      <c r="BI171" s="1">
        <f t="shared" si="102"/>
        <v>0.75</v>
      </c>
      <c r="BJ171" s="77" t="s">
        <v>242</v>
      </c>
      <c r="BK171" s="94">
        <f>COUNTIF(BI170:BI174, "&lt;0.75")-COUNTIF(BI170:BI174, "&lt;0.50")</f>
        <v>0</v>
      </c>
      <c r="BL171" s="88">
        <f t="shared" ref="BL171:BL174" si="115">BK171/$BG$174</f>
        <v>0</v>
      </c>
      <c r="BM171" s="1">
        <f t="shared" si="103"/>
        <v>0.75</v>
      </c>
      <c r="BN171" s="77" t="s">
        <v>242</v>
      </c>
      <c r="BO171" s="94">
        <f>COUNTIF(BM170:BM174, "&lt;0.75")-COUNTIF(BM170:BM174, "&lt;0.50")</f>
        <v>0</v>
      </c>
      <c r="BP171" s="88">
        <f t="shared" ref="BP171:BP174" si="116">BO171/$BO$174</f>
        <v>0</v>
      </c>
      <c r="BQ171" s="81">
        <f t="shared" si="104"/>
        <v>1</v>
      </c>
      <c r="BR171" s="77" t="s">
        <v>242</v>
      </c>
      <c r="BS171" s="94">
        <f>COUNTIF(BQ170:BQ174, "&lt;0.75")-COUNTIF(BQ170:BQ174, "&lt;0.50")</f>
        <v>0</v>
      </c>
      <c r="BT171" s="88">
        <f t="shared" ref="BT171:BT174" si="117">BS171/$BS$174</f>
        <v>0</v>
      </c>
      <c r="BV171" s="77" t="s">
        <v>242</v>
      </c>
      <c r="BW171" s="94">
        <f>COUNTIF(AV170:BQ174, "&lt;0.75")-COUNTIF(AV170:BQ174, "&lt;0.50")</f>
        <v>1</v>
      </c>
      <c r="BX171" s="88">
        <f t="shared" ref="BX171:BX174" si="118">BW171/$BW$174</f>
        <v>1.2500000000000001E-2</v>
      </c>
    </row>
    <row r="172" spans="2:76" ht="15" customHeight="1" x14ac:dyDescent="0.25">
      <c r="B172" s="31"/>
      <c r="C172" s="22"/>
      <c r="D172" s="40" t="s">
        <v>205</v>
      </c>
      <c r="E172" s="68"/>
      <c r="F172" s="20">
        <v>1</v>
      </c>
      <c r="G172" s="1">
        <v>1</v>
      </c>
      <c r="H172" s="1">
        <v>1</v>
      </c>
      <c r="I172" s="62">
        <v>1</v>
      </c>
      <c r="J172" s="7">
        <v>1</v>
      </c>
      <c r="K172" s="1">
        <v>1</v>
      </c>
      <c r="L172" s="1">
        <v>1</v>
      </c>
      <c r="M172" s="1">
        <v>1</v>
      </c>
      <c r="N172" s="62">
        <v>1</v>
      </c>
      <c r="O172" s="7">
        <v>1</v>
      </c>
      <c r="P172" s="1">
        <v>1</v>
      </c>
      <c r="Q172" s="1">
        <v>0</v>
      </c>
      <c r="R172" s="1">
        <v>1</v>
      </c>
      <c r="S172" s="62">
        <v>1</v>
      </c>
      <c r="T172" s="7">
        <v>1</v>
      </c>
      <c r="U172" s="1">
        <v>1</v>
      </c>
      <c r="V172" s="1">
        <v>1</v>
      </c>
      <c r="W172" s="62">
        <v>1</v>
      </c>
      <c r="X172" s="7">
        <v>1</v>
      </c>
      <c r="Y172" s="1">
        <v>0</v>
      </c>
      <c r="Z172" s="1">
        <v>1</v>
      </c>
      <c r="AA172" s="62">
        <v>1</v>
      </c>
      <c r="AB172" s="38">
        <v>1</v>
      </c>
      <c r="AF172" s="31"/>
      <c r="AG172" s="22"/>
      <c r="AH172" s="40" t="s">
        <v>205</v>
      </c>
      <c r="AI172" s="68"/>
      <c r="AJ172">
        <f>COUNTIF(TableA[#This Row], 1)</f>
        <v>4</v>
      </c>
      <c r="AK172">
        <f>COUNTIF(TableB[#This Row], 1)</f>
        <v>5</v>
      </c>
      <c r="AL172">
        <f>COUNTIF(TableD[#This Row], 1)</f>
        <v>4</v>
      </c>
      <c r="AM172">
        <f>COUNTIF(TableE[#This Row], 1)</f>
        <v>4</v>
      </c>
      <c r="AN172">
        <f>COUNTIF(TableF[#This Row], 1)</f>
        <v>3</v>
      </c>
      <c r="AO172">
        <f>COUNTIF(TableG[#This Row], 1)</f>
        <v>1</v>
      </c>
      <c r="AR172" s="31"/>
      <c r="AS172" s="22"/>
      <c r="AT172" s="40" t="s">
        <v>205</v>
      </c>
      <c r="AU172" s="68"/>
      <c r="AV172" s="80">
        <f t="shared" si="99"/>
        <v>1</v>
      </c>
      <c r="AW172" s="77" t="s">
        <v>241</v>
      </c>
      <c r="AX172" s="94">
        <f>COUNTIF(AV170:AV174, "&lt;0.5")-COUNTIF(AV170:AV174, "&lt;0.25")</f>
        <v>0</v>
      </c>
      <c r="AY172" s="88">
        <f t="shared" si="112"/>
        <v>0</v>
      </c>
      <c r="AZ172" s="7"/>
      <c r="BA172" s="1">
        <f t="shared" si="100"/>
        <v>1</v>
      </c>
      <c r="BB172" s="77" t="s">
        <v>241</v>
      </c>
      <c r="BC172" s="94">
        <f>COUNTIF(BA170:BA174, "&lt;0.5")-COUNTIF(BA170:BA174, "&lt;0.25")</f>
        <v>0</v>
      </c>
      <c r="BD172" s="88">
        <f t="shared" si="113"/>
        <v>0</v>
      </c>
      <c r="BE172" s="1">
        <f t="shared" si="101"/>
        <v>0.8</v>
      </c>
      <c r="BF172" s="77" t="s">
        <v>241</v>
      </c>
      <c r="BG172" s="94">
        <f>COUNTIF(BE170:BE174, "&lt;0.5")-COUNTIF(BE170:BE174, "&lt;0.25")</f>
        <v>0</v>
      </c>
      <c r="BH172" s="88">
        <f t="shared" si="114"/>
        <v>0</v>
      </c>
      <c r="BI172" s="1">
        <f t="shared" si="102"/>
        <v>1</v>
      </c>
      <c r="BJ172" s="77" t="s">
        <v>241</v>
      </c>
      <c r="BK172" s="94">
        <f>COUNTIF(BI170:BI174, "&lt;0.5")-COUNTIF(BI170:BI174, "&lt;0.25")</f>
        <v>0</v>
      </c>
      <c r="BL172" s="88">
        <f t="shared" si="115"/>
        <v>0</v>
      </c>
      <c r="BM172" s="1">
        <f t="shared" si="103"/>
        <v>0.75</v>
      </c>
      <c r="BN172" s="77" t="s">
        <v>241</v>
      </c>
      <c r="BO172" s="94">
        <f>COUNTIF(BM170:BM174, "&lt;0.5")-COUNTIF(BM170:BM174, "&lt;0.25")</f>
        <v>0</v>
      </c>
      <c r="BP172" s="88">
        <f t="shared" si="116"/>
        <v>0</v>
      </c>
      <c r="BQ172" s="81">
        <f t="shared" si="104"/>
        <v>1</v>
      </c>
      <c r="BR172" s="77" t="s">
        <v>241</v>
      </c>
      <c r="BS172" s="94">
        <f>COUNTIF(BQ170:BQ174, "&lt;0.5")-COUNTIF(BQ170:BQ174, "&lt;0.25")</f>
        <v>0</v>
      </c>
      <c r="BT172" s="88">
        <f t="shared" si="117"/>
        <v>0</v>
      </c>
      <c r="BV172" s="77" t="s">
        <v>241</v>
      </c>
      <c r="BW172" s="94">
        <f>COUNTIF(AV170:BQ174, "&lt;0.5")-COUNTIF(AV170:BQ174, "&lt;0.25")</f>
        <v>0</v>
      </c>
      <c r="BX172" s="88">
        <f t="shared" si="118"/>
        <v>0</v>
      </c>
    </row>
    <row r="173" spans="2:76" ht="15" customHeight="1" x14ac:dyDescent="0.25">
      <c r="B173" s="31"/>
      <c r="C173" s="22"/>
      <c r="D173" s="40" t="s">
        <v>206</v>
      </c>
      <c r="E173" s="68"/>
      <c r="F173" s="20">
        <v>1</v>
      </c>
      <c r="G173" s="1">
        <v>1</v>
      </c>
      <c r="H173" s="1">
        <v>1</v>
      </c>
      <c r="I173" s="62">
        <v>0</v>
      </c>
      <c r="J173" s="7">
        <v>0</v>
      </c>
      <c r="K173" s="1">
        <v>1</v>
      </c>
      <c r="L173" s="1">
        <v>1</v>
      </c>
      <c r="M173" s="1">
        <v>1</v>
      </c>
      <c r="N173" s="62">
        <v>1</v>
      </c>
      <c r="O173" s="7">
        <v>1</v>
      </c>
      <c r="P173" s="1">
        <v>1</v>
      </c>
      <c r="Q173" s="1">
        <v>1</v>
      </c>
      <c r="R173" s="1">
        <v>1</v>
      </c>
      <c r="S173" s="62">
        <v>1</v>
      </c>
      <c r="T173" s="7">
        <v>1</v>
      </c>
      <c r="U173" s="1">
        <v>1</v>
      </c>
      <c r="V173" s="1">
        <v>1</v>
      </c>
      <c r="W173" s="62">
        <v>1</v>
      </c>
      <c r="X173" s="7">
        <v>1</v>
      </c>
      <c r="Y173" s="1">
        <v>1</v>
      </c>
      <c r="Z173" s="1">
        <v>1</v>
      </c>
      <c r="AA173" s="62">
        <v>1</v>
      </c>
      <c r="AB173" s="38">
        <v>1</v>
      </c>
      <c r="AF173" s="31"/>
      <c r="AG173" s="22"/>
      <c r="AH173" s="40" t="s">
        <v>206</v>
      </c>
      <c r="AI173" s="68"/>
      <c r="AJ173">
        <f>COUNTIF(TableA[#This Row], 1)</f>
        <v>3</v>
      </c>
      <c r="AK173">
        <f>COUNTIF(TableB[#This Row], 1)</f>
        <v>4</v>
      </c>
      <c r="AL173">
        <f>COUNTIF(TableD[#This Row], 1)</f>
        <v>5</v>
      </c>
      <c r="AM173">
        <f>COUNTIF(TableE[#This Row], 1)</f>
        <v>4</v>
      </c>
      <c r="AN173">
        <f>COUNTIF(TableF[#This Row], 1)</f>
        <v>4</v>
      </c>
      <c r="AO173">
        <f>COUNTIF(TableG[#This Row], 1)</f>
        <v>1</v>
      </c>
      <c r="AR173" s="31"/>
      <c r="AS173" s="22"/>
      <c r="AT173" s="40" t="s">
        <v>206</v>
      </c>
      <c r="AU173" s="68"/>
      <c r="AV173" s="80">
        <f t="shared" si="99"/>
        <v>0.75</v>
      </c>
      <c r="AW173" s="77" t="s">
        <v>240</v>
      </c>
      <c r="AX173" s="94">
        <f>COUNTIF(AV170:AV174, "&lt;0.25")-COUNTIF(AV170:AV174, "&lt;0")</f>
        <v>0</v>
      </c>
      <c r="AY173" s="88">
        <f t="shared" si="112"/>
        <v>0</v>
      </c>
      <c r="AZ173" s="7"/>
      <c r="BA173" s="1">
        <f t="shared" si="100"/>
        <v>0.8</v>
      </c>
      <c r="BB173" s="77" t="s">
        <v>240</v>
      </c>
      <c r="BC173" s="94">
        <f>COUNTIF(BA170:BA174, "&lt;0.25")-COUNTIF(BA170:BA174, "&lt;0")</f>
        <v>0</v>
      </c>
      <c r="BD173" s="88">
        <f t="shared" si="113"/>
        <v>0</v>
      </c>
      <c r="BE173" s="1">
        <f t="shared" si="101"/>
        <v>1</v>
      </c>
      <c r="BF173" s="77" t="s">
        <v>240</v>
      </c>
      <c r="BG173" s="94">
        <f>COUNTIF(BE170:BE174, "&lt;0.25")-COUNTIF(BE170:BE174, "&lt;0")</f>
        <v>0</v>
      </c>
      <c r="BH173" s="88">
        <f t="shared" si="114"/>
        <v>0</v>
      </c>
      <c r="BI173" s="1">
        <f t="shared" si="102"/>
        <v>1</v>
      </c>
      <c r="BJ173" s="77" t="s">
        <v>240</v>
      </c>
      <c r="BK173" s="94">
        <f>COUNTIF(BI170:BI174, "&lt;0.25")-COUNTIF(BI170:BI174, "&lt;0")</f>
        <v>0</v>
      </c>
      <c r="BL173" s="88">
        <f t="shared" si="115"/>
        <v>0</v>
      </c>
      <c r="BM173" s="1">
        <f t="shared" si="103"/>
        <v>1</v>
      </c>
      <c r="BN173" s="77" t="s">
        <v>240</v>
      </c>
      <c r="BO173" s="94">
        <f>COUNTIF(BM170:BM174, "&lt;0.25")-COUNTIF(BM170:BM174, "&lt;0")</f>
        <v>0</v>
      </c>
      <c r="BP173" s="88">
        <f t="shared" si="116"/>
        <v>0</v>
      </c>
      <c r="BQ173" s="81">
        <f t="shared" si="104"/>
        <v>1</v>
      </c>
      <c r="BR173" s="77" t="s">
        <v>240</v>
      </c>
      <c r="BS173" s="94">
        <f>COUNTIF(BQ170:BQ174, "&lt;0.25")-COUNTIF(BQ170:BQ174, "&lt;0")</f>
        <v>0</v>
      </c>
      <c r="BT173" s="88">
        <f t="shared" si="117"/>
        <v>0</v>
      </c>
      <c r="BV173" s="77" t="s">
        <v>240</v>
      </c>
      <c r="BW173" s="94">
        <f>COUNTIF(AV170:BQ174, "&lt;0.25")-COUNTIF(AV170:BQ174, "&lt;0")</f>
        <v>29</v>
      </c>
      <c r="BX173" s="88">
        <f t="shared" si="118"/>
        <v>0.36249999999999999</v>
      </c>
    </row>
    <row r="174" spans="2:76" ht="15" customHeight="1" x14ac:dyDescent="0.25">
      <c r="B174" s="31"/>
      <c r="C174" s="22"/>
      <c r="D174" s="40" t="s">
        <v>207</v>
      </c>
      <c r="E174" s="68"/>
      <c r="F174" s="20">
        <v>1</v>
      </c>
      <c r="G174" s="1">
        <v>1</v>
      </c>
      <c r="H174" s="1">
        <v>1</v>
      </c>
      <c r="I174" s="62">
        <v>1</v>
      </c>
      <c r="J174" s="7">
        <v>1</v>
      </c>
      <c r="K174" s="1">
        <v>1</v>
      </c>
      <c r="L174" s="1">
        <v>1</v>
      </c>
      <c r="M174" s="1">
        <v>1</v>
      </c>
      <c r="N174" s="62">
        <v>1</v>
      </c>
      <c r="O174" s="7">
        <v>1</v>
      </c>
      <c r="P174" s="1">
        <v>1</v>
      </c>
      <c r="Q174" s="1">
        <v>1</v>
      </c>
      <c r="R174" s="1">
        <v>1</v>
      </c>
      <c r="S174" s="62">
        <v>1</v>
      </c>
      <c r="T174" s="7">
        <v>1</v>
      </c>
      <c r="U174" s="1">
        <v>1</v>
      </c>
      <c r="V174" s="1">
        <v>1</v>
      </c>
      <c r="W174" s="62">
        <v>1</v>
      </c>
      <c r="X174" s="7">
        <v>1</v>
      </c>
      <c r="Y174" s="1">
        <v>1</v>
      </c>
      <c r="Z174" s="1">
        <v>1</v>
      </c>
      <c r="AA174" s="62">
        <v>1</v>
      </c>
      <c r="AB174" s="38">
        <v>1</v>
      </c>
      <c r="AF174" s="31"/>
      <c r="AG174" s="22"/>
      <c r="AH174" s="40" t="s">
        <v>207</v>
      </c>
      <c r="AI174" s="68"/>
      <c r="AJ174">
        <f>COUNTIF(TableA[#This Row], 1)</f>
        <v>4</v>
      </c>
      <c r="AK174">
        <f>COUNTIF(TableB[#This Row], 1)</f>
        <v>5</v>
      </c>
      <c r="AL174">
        <f>COUNTIF(TableD[#This Row], 1)</f>
        <v>5</v>
      </c>
      <c r="AM174">
        <f>COUNTIF(TableE[#This Row], 1)</f>
        <v>4</v>
      </c>
      <c r="AN174">
        <f>COUNTIF(TableF[#This Row], 1)</f>
        <v>4</v>
      </c>
      <c r="AO174">
        <f>COUNTIF(TableG[#This Row], 1)</f>
        <v>1</v>
      </c>
      <c r="AR174" s="31"/>
      <c r="AS174" s="22"/>
      <c r="AT174" s="40" t="s">
        <v>207</v>
      </c>
      <c r="AU174" s="68"/>
      <c r="AV174" s="80">
        <f t="shared" si="99"/>
        <v>1</v>
      </c>
      <c r="AW174" s="77" t="s">
        <v>247</v>
      </c>
      <c r="AX174">
        <f>COUNT(AV170:AV174)</f>
        <v>5</v>
      </c>
      <c r="AY174" s="88">
        <f>AX174/$AX$174</f>
        <v>1</v>
      </c>
      <c r="AZ174" s="7"/>
      <c r="BA174" s="1">
        <f t="shared" si="100"/>
        <v>1</v>
      </c>
      <c r="BB174" s="77" t="s">
        <v>247</v>
      </c>
      <c r="BC174">
        <f>COUNT(BA170:BA174)</f>
        <v>5</v>
      </c>
      <c r="BD174" s="88">
        <f t="shared" si="113"/>
        <v>1</v>
      </c>
      <c r="BE174" s="1">
        <f t="shared" si="101"/>
        <v>1</v>
      </c>
      <c r="BF174" s="77" t="s">
        <v>247</v>
      </c>
      <c r="BG174">
        <f>COUNT(BE170:BE174)</f>
        <v>5</v>
      </c>
      <c r="BH174" s="88">
        <f t="shared" si="114"/>
        <v>1</v>
      </c>
      <c r="BI174" s="1">
        <f t="shared" si="102"/>
        <v>1</v>
      </c>
      <c r="BJ174" s="77" t="s">
        <v>247</v>
      </c>
      <c r="BK174">
        <f>COUNT(BI170:BI174)</f>
        <v>5</v>
      </c>
      <c r="BL174" s="88">
        <f t="shared" si="115"/>
        <v>1</v>
      </c>
      <c r="BM174" s="1">
        <f t="shared" si="103"/>
        <v>1</v>
      </c>
      <c r="BN174" s="77" t="s">
        <v>247</v>
      </c>
      <c r="BO174">
        <f>COUNT(BM170:BM174)</f>
        <v>5</v>
      </c>
      <c r="BP174" s="88">
        <f t="shared" si="116"/>
        <v>1</v>
      </c>
      <c r="BQ174" s="81">
        <f t="shared" si="104"/>
        <v>1</v>
      </c>
      <c r="BR174" s="77" t="s">
        <v>247</v>
      </c>
      <c r="BS174">
        <f>COUNT(BQ170:BQ174)</f>
        <v>5</v>
      </c>
      <c r="BT174" s="88">
        <f t="shared" si="117"/>
        <v>1</v>
      </c>
      <c r="BV174" s="77" t="s">
        <v>247</v>
      </c>
      <c r="BW174">
        <f>COUNT(AV170:BQ174)</f>
        <v>80</v>
      </c>
      <c r="BX174" s="88">
        <f t="shared" si="118"/>
        <v>1</v>
      </c>
    </row>
    <row r="175" spans="2:76" ht="15" customHeight="1" thickBot="1" x14ac:dyDescent="0.3">
      <c r="B175" s="42"/>
      <c r="C175" s="23"/>
      <c r="D175" s="43"/>
      <c r="E175" s="42"/>
      <c r="F175" s="104"/>
      <c r="G175" s="105"/>
      <c r="H175" s="105"/>
      <c r="I175" s="106"/>
      <c r="J175" s="107"/>
      <c r="K175" s="105"/>
      <c r="L175" s="105"/>
      <c r="M175" s="105"/>
      <c r="N175" s="106"/>
      <c r="O175" s="107"/>
      <c r="P175" s="105"/>
      <c r="Q175" s="105"/>
      <c r="R175" s="105"/>
      <c r="S175" s="106"/>
      <c r="T175" s="107"/>
      <c r="U175" s="105"/>
      <c r="V175" s="105"/>
      <c r="W175" s="106"/>
      <c r="X175" s="107"/>
      <c r="Y175" s="105"/>
      <c r="Z175" s="105"/>
      <c r="AA175" s="106"/>
      <c r="AB175" s="108"/>
      <c r="AF175" s="42"/>
      <c r="AG175" s="23"/>
      <c r="AH175" s="43"/>
      <c r="AI175" s="42"/>
      <c r="AR175" s="42"/>
      <c r="AS175" s="23"/>
      <c r="AT175" s="43"/>
      <c r="AU175" s="42"/>
      <c r="AV175" s="80"/>
      <c r="AW175" s="7"/>
      <c r="AX175" s="7"/>
      <c r="AY175" s="7"/>
      <c r="AZ175" s="7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62"/>
      <c r="BO175" s="62"/>
      <c r="BP175" s="62"/>
      <c r="BQ175" s="81"/>
      <c r="BX175" s="88"/>
    </row>
    <row r="176" spans="2:76" ht="15" customHeight="1" thickBot="1" x14ac:dyDescent="0.3">
      <c r="B176" s="51">
        <v>13</v>
      </c>
      <c r="C176" s="52"/>
      <c r="D176" s="53" t="s">
        <v>208</v>
      </c>
      <c r="E176" s="51"/>
      <c r="F176" s="55"/>
      <c r="G176" s="11"/>
      <c r="H176" s="11"/>
      <c r="I176" s="74"/>
      <c r="J176" s="71"/>
      <c r="K176" s="11"/>
      <c r="L176" s="11"/>
      <c r="M176" s="11"/>
      <c r="N176" s="74"/>
      <c r="O176" s="71"/>
      <c r="P176" s="11"/>
      <c r="Q176" s="11"/>
      <c r="R176" s="11"/>
      <c r="S176" s="74"/>
      <c r="T176" s="71"/>
      <c r="U176" s="11"/>
      <c r="V176" s="11"/>
      <c r="W176" s="74"/>
      <c r="X176" s="71"/>
      <c r="Y176" s="11"/>
      <c r="Z176" s="11"/>
      <c r="AA176" s="74"/>
      <c r="AB176" s="73"/>
      <c r="AF176" s="51">
        <v>13</v>
      </c>
      <c r="AG176" s="52"/>
      <c r="AH176" s="53" t="s">
        <v>208</v>
      </c>
      <c r="AI176" s="51"/>
      <c r="AR176" s="51">
        <v>13</v>
      </c>
      <c r="AS176" s="52"/>
      <c r="AT176" s="53" t="s">
        <v>208</v>
      </c>
      <c r="AU176" s="51"/>
      <c r="AV176" s="80"/>
      <c r="AW176" s="7"/>
      <c r="AX176" s="7"/>
      <c r="AY176" s="7"/>
      <c r="AZ176" s="7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62"/>
      <c r="BO176" s="62"/>
      <c r="BP176" s="62"/>
      <c r="BQ176" s="81"/>
      <c r="BX176" s="88"/>
    </row>
    <row r="177" spans="2:88" ht="15" customHeight="1" x14ac:dyDescent="0.25">
      <c r="B177" s="45"/>
      <c r="C177" s="46"/>
      <c r="D177" s="47"/>
      <c r="E177" s="45"/>
      <c r="F177" s="100"/>
      <c r="G177" s="101"/>
      <c r="H177" s="101"/>
      <c r="I177" s="102"/>
      <c r="J177" s="103"/>
      <c r="K177" s="101"/>
      <c r="L177" s="101"/>
      <c r="M177" s="101"/>
      <c r="N177" s="102"/>
      <c r="O177" s="103"/>
      <c r="P177" s="101"/>
      <c r="Q177" s="101"/>
      <c r="R177" s="101"/>
      <c r="S177" s="102"/>
      <c r="T177" s="103"/>
      <c r="U177" s="101"/>
      <c r="V177" s="101"/>
      <c r="W177" s="102"/>
      <c r="X177" s="103"/>
      <c r="Y177" s="101"/>
      <c r="Z177" s="101"/>
      <c r="AA177" s="102"/>
      <c r="AB177" s="109"/>
      <c r="AF177" s="45"/>
      <c r="AG177" s="46"/>
      <c r="AH177" s="47"/>
      <c r="AI177" s="45"/>
      <c r="AR177" s="45"/>
      <c r="AS177" s="46"/>
      <c r="AT177" s="47"/>
      <c r="AU177" s="45"/>
      <c r="AV177" s="80"/>
      <c r="AW177" s="7"/>
      <c r="AX177" s="7"/>
      <c r="AY177" s="7"/>
      <c r="AZ177" s="7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62"/>
      <c r="BO177" s="62"/>
      <c r="BP177" s="62"/>
      <c r="BQ177" s="81"/>
      <c r="BX177" s="88"/>
    </row>
    <row r="178" spans="2:88" ht="15" customHeight="1" x14ac:dyDescent="0.25">
      <c r="B178" s="31"/>
      <c r="C178" s="22"/>
      <c r="D178" s="40" t="s">
        <v>209</v>
      </c>
      <c r="E178" s="68"/>
      <c r="F178" s="20">
        <v>1</v>
      </c>
      <c r="G178" s="1">
        <v>1</v>
      </c>
      <c r="H178" s="1">
        <v>1</v>
      </c>
      <c r="I178" s="62">
        <v>1</v>
      </c>
      <c r="J178" s="7">
        <v>1</v>
      </c>
      <c r="K178" s="1">
        <v>1</v>
      </c>
      <c r="L178" s="1">
        <v>1</v>
      </c>
      <c r="M178" s="1">
        <v>1</v>
      </c>
      <c r="N178" s="62">
        <v>1</v>
      </c>
      <c r="O178" s="7">
        <v>1</v>
      </c>
      <c r="P178" s="1">
        <v>1</v>
      </c>
      <c r="Q178" s="1">
        <v>1</v>
      </c>
      <c r="R178" s="1">
        <v>1</v>
      </c>
      <c r="S178" s="62">
        <v>1</v>
      </c>
      <c r="T178" s="7">
        <v>1</v>
      </c>
      <c r="U178" s="1">
        <v>1</v>
      </c>
      <c r="V178" s="1">
        <v>1</v>
      </c>
      <c r="W178" s="62">
        <v>1</v>
      </c>
      <c r="X178" s="7">
        <v>1</v>
      </c>
      <c r="Y178" s="1">
        <v>1</v>
      </c>
      <c r="Z178" s="1">
        <v>1</v>
      </c>
      <c r="AA178" s="62">
        <v>1</v>
      </c>
      <c r="AB178" s="38">
        <v>1</v>
      </c>
      <c r="AF178" s="31"/>
      <c r="AG178" s="22"/>
      <c r="AH178" s="40" t="s">
        <v>209</v>
      </c>
      <c r="AI178" s="68"/>
      <c r="AJ178">
        <f>COUNTIF(TableA[#This Row], 1)</f>
        <v>4</v>
      </c>
      <c r="AK178">
        <f>COUNTIF(TableB[#This Row], 1)</f>
        <v>5</v>
      </c>
      <c r="AL178">
        <f>COUNTIF(TableD[#This Row], 1)</f>
        <v>5</v>
      </c>
      <c r="AM178">
        <f>COUNTIF(TableE[#This Row], 1)</f>
        <v>4</v>
      </c>
      <c r="AN178">
        <f>COUNTIF(TableF[#This Row], 1)</f>
        <v>4</v>
      </c>
      <c r="AO178">
        <f>COUNTIF(TableG[#This Row], 1)</f>
        <v>1</v>
      </c>
      <c r="AR178" s="31"/>
      <c r="AS178" s="22"/>
      <c r="AT178" s="40" t="s">
        <v>209</v>
      </c>
      <c r="AU178" s="68"/>
      <c r="AV178" s="80">
        <f t="shared" si="99"/>
        <v>1</v>
      </c>
      <c r="AW178" s="77" t="s">
        <v>243</v>
      </c>
      <c r="AX178" s="92">
        <f>COUNTIF(AV178:AV195, "&gt;=0.75")</f>
        <v>15</v>
      </c>
      <c r="AY178" s="88">
        <f>AX178/$AX$182</f>
        <v>0.83333333333333337</v>
      </c>
      <c r="AZ178" s="7"/>
      <c r="BA178" s="1">
        <f t="shared" si="100"/>
        <v>1</v>
      </c>
      <c r="BB178" s="77" t="s">
        <v>243</v>
      </c>
      <c r="BC178" s="92">
        <f>COUNTIF(BA178:BA195, "&gt;=0.75")</f>
        <v>17</v>
      </c>
      <c r="BD178" s="88">
        <f>BC178/$BC$182</f>
        <v>0.94444444444444442</v>
      </c>
      <c r="BE178" s="1">
        <f t="shared" si="101"/>
        <v>1</v>
      </c>
      <c r="BF178" s="77" t="s">
        <v>243</v>
      </c>
      <c r="BG178" s="92">
        <f>COUNTIF(BE178:BE195, "&gt;=0.75")</f>
        <v>17</v>
      </c>
      <c r="BH178" s="88">
        <f>BG178/$BG$182</f>
        <v>0.94444444444444442</v>
      </c>
      <c r="BI178" s="1">
        <f t="shared" si="102"/>
        <v>1</v>
      </c>
      <c r="BJ178" s="77" t="s">
        <v>243</v>
      </c>
      <c r="BK178" s="92">
        <f>COUNTIF(BI178:BI195, "&gt;=0.75")</f>
        <v>17</v>
      </c>
      <c r="BL178" s="88">
        <f>BK178/$BK$182</f>
        <v>0.94444444444444442</v>
      </c>
      <c r="BM178" s="1">
        <f t="shared" si="103"/>
        <v>1</v>
      </c>
      <c r="BN178" s="77" t="s">
        <v>243</v>
      </c>
      <c r="BO178" s="92">
        <f>COUNTIF(BM178:BM195, "&gt;=0.75")</f>
        <v>18</v>
      </c>
      <c r="BP178" s="88">
        <f>BO178/$BO$182</f>
        <v>1</v>
      </c>
      <c r="BQ178" s="81">
        <f t="shared" si="104"/>
        <v>1</v>
      </c>
      <c r="BR178" s="77" t="s">
        <v>243</v>
      </c>
      <c r="BS178" s="92">
        <f>COUNTIF(BQ178:BQ195, "&gt;=0.75")</f>
        <v>18</v>
      </c>
      <c r="BT178" s="88">
        <f>BS178/$BS$182</f>
        <v>1</v>
      </c>
      <c r="BV178" s="77" t="s">
        <v>243</v>
      </c>
      <c r="BW178" s="92">
        <f>COUNTIF(AV178:BQ195, "&gt;=0.75")</f>
        <v>127</v>
      </c>
      <c r="BX178" s="88">
        <f>BW178/$BW$182</f>
        <v>0.80379746835443033</v>
      </c>
    </row>
    <row r="179" spans="2:88" ht="15" customHeight="1" x14ac:dyDescent="0.25">
      <c r="B179" s="31"/>
      <c r="C179" s="22"/>
      <c r="D179" s="40" t="s">
        <v>210</v>
      </c>
      <c r="E179" s="68"/>
      <c r="F179" s="20">
        <v>1</v>
      </c>
      <c r="G179" s="1">
        <v>1</v>
      </c>
      <c r="H179" s="1">
        <v>1</v>
      </c>
      <c r="I179" s="62">
        <v>1</v>
      </c>
      <c r="J179" s="7">
        <v>1</v>
      </c>
      <c r="K179" s="1">
        <v>1</v>
      </c>
      <c r="L179" s="1">
        <v>1</v>
      </c>
      <c r="M179" s="1">
        <v>1</v>
      </c>
      <c r="N179" s="62">
        <v>1</v>
      </c>
      <c r="O179" s="7">
        <v>1</v>
      </c>
      <c r="P179" s="1">
        <v>1</v>
      </c>
      <c r="Q179" s="1">
        <v>1</v>
      </c>
      <c r="R179" s="1">
        <v>1</v>
      </c>
      <c r="S179" s="62">
        <v>1</v>
      </c>
      <c r="T179" s="7">
        <v>1</v>
      </c>
      <c r="U179" s="1">
        <v>1</v>
      </c>
      <c r="V179" s="1">
        <v>1</v>
      </c>
      <c r="W179" s="62">
        <v>1</v>
      </c>
      <c r="X179" s="7">
        <v>1</v>
      </c>
      <c r="Y179" s="1">
        <v>1</v>
      </c>
      <c r="Z179" s="1">
        <v>1</v>
      </c>
      <c r="AA179" s="62">
        <v>1</v>
      </c>
      <c r="AB179" s="38">
        <v>1</v>
      </c>
      <c r="AF179" s="31"/>
      <c r="AG179" s="22"/>
      <c r="AH179" s="40" t="s">
        <v>210</v>
      </c>
      <c r="AI179" s="68"/>
      <c r="AJ179">
        <f>COUNTIF(TableA[#This Row], 1)</f>
        <v>4</v>
      </c>
      <c r="AK179">
        <f>COUNTIF(TableB[#This Row], 1)</f>
        <v>5</v>
      </c>
      <c r="AL179">
        <f>COUNTIF(TableD[#This Row], 1)</f>
        <v>5</v>
      </c>
      <c r="AM179">
        <f>COUNTIF(TableE[#This Row], 1)</f>
        <v>4</v>
      </c>
      <c r="AN179">
        <f>COUNTIF(TableF[#This Row], 1)</f>
        <v>4</v>
      </c>
      <c r="AO179">
        <f>COUNTIF(TableG[#This Row], 1)</f>
        <v>1</v>
      </c>
      <c r="AR179" s="31"/>
      <c r="AS179" s="22"/>
      <c r="AT179" s="40" t="s">
        <v>210</v>
      </c>
      <c r="AU179" s="68"/>
      <c r="AV179" s="80">
        <f t="shared" si="99"/>
        <v>1</v>
      </c>
      <c r="AW179" s="77" t="s">
        <v>242</v>
      </c>
      <c r="AX179" s="94">
        <f>COUNTIF(AV178:AV195, "&lt;0.75")-COUNTIF(AV178:AV195, "&lt;0.50")</f>
        <v>2</v>
      </c>
      <c r="AY179" s="88">
        <f t="shared" ref="AY179:AY182" si="119">AX179/$AX$182</f>
        <v>0.1111111111111111</v>
      </c>
      <c r="AZ179" s="7"/>
      <c r="BA179" s="1">
        <f t="shared" si="100"/>
        <v>1</v>
      </c>
      <c r="BB179" s="77" t="s">
        <v>242</v>
      </c>
      <c r="BC179" s="94">
        <f>COUNTIF(BA178:BA195, "&lt;0.75")-COUNTIF(BA178:BA195, "&lt;0.50")</f>
        <v>1</v>
      </c>
      <c r="BD179" s="88">
        <f t="shared" ref="BD179:BD182" si="120">BC179/$BC$182</f>
        <v>5.5555555555555552E-2</v>
      </c>
      <c r="BE179" s="1">
        <f t="shared" si="101"/>
        <v>1</v>
      </c>
      <c r="BF179" s="77" t="s">
        <v>242</v>
      </c>
      <c r="BG179" s="94">
        <f>COUNTIF(BE178:BE195, "&lt;0.75")-COUNTIF(BE178:BE195, "&lt;0.50")</f>
        <v>1</v>
      </c>
      <c r="BH179" s="88">
        <f t="shared" ref="BH179:BH182" si="121">BG179/$BG$182</f>
        <v>5.5555555555555552E-2</v>
      </c>
      <c r="BI179" s="1">
        <f t="shared" si="102"/>
        <v>1</v>
      </c>
      <c r="BJ179" s="77" t="s">
        <v>242</v>
      </c>
      <c r="BK179" s="94">
        <f>COUNTIF(BI178:BI195, "&lt;0.75")-COUNTIF(BI178:BI195, "&lt;0.50")</f>
        <v>1</v>
      </c>
      <c r="BL179" s="88">
        <f t="shared" ref="BL179:BL182" si="122">BK179/$BK$182</f>
        <v>5.5555555555555552E-2</v>
      </c>
      <c r="BM179" s="1">
        <f t="shared" si="103"/>
        <v>1</v>
      </c>
      <c r="BN179" s="77" t="s">
        <v>242</v>
      </c>
      <c r="BO179" s="94">
        <f>COUNTIF(BM178:BM195, "&lt;0.75")-COUNTIF(BM178:BM195, "&lt;0.50")</f>
        <v>0</v>
      </c>
      <c r="BP179" s="88">
        <f t="shared" ref="BP179:BP182" si="123">BO179/$BO$182</f>
        <v>0</v>
      </c>
      <c r="BQ179" s="81">
        <f t="shared" si="104"/>
        <v>1</v>
      </c>
      <c r="BR179" s="77" t="s">
        <v>242</v>
      </c>
      <c r="BS179" s="94">
        <f>COUNTIF(BQ178:BQ195, "&lt;0.75")-COUNTIF(BQ178:BQ195, "&lt;0.50")</f>
        <v>0</v>
      </c>
      <c r="BT179" s="88">
        <f t="shared" ref="BT179:BT182" si="124">BS179/$BS$182</f>
        <v>0</v>
      </c>
      <c r="BV179" s="77" t="s">
        <v>242</v>
      </c>
      <c r="BW179" s="94">
        <f>COUNTIF(AV178:BQ195, "&lt;0.75")-COUNTIF(AV178:BQ195, "&lt;0.50")</f>
        <v>5</v>
      </c>
      <c r="BX179" s="88">
        <f t="shared" ref="BX179:BX182" si="125">BW179/$BW$182</f>
        <v>3.1645569620253167E-2</v>
      </c>
    </row>
    <row r="180" spans="2:88" ht="15" customHeight="1" x14ac:dyDescent="0.25">
      <c r="B180" s="31"/>
      <c r="C180" s="22"/>
      <c r="D180" s="40" t="s">
        <v>211</v>
      </c>
      <c r="E180" s="68"/>
      <c r="F180" s="20">
        <v>1</v>
      </c>
      <c r="G180" s="1">
        <v>1</v>
      </c>
      <c r="H180" s="1">
        <v>1</v>
      </c>
      <c r="I180" s="62">
        <v>1</v>
      </c>
      <c r="J180" s="7">
        <v>1</v>
      </c>
      <c r="K180" s="1">
        <v>1</v>
      </c>
      <c r="L180" s="1">
        <v>1</v>
      </c>
      <c r="M180" s="1">
        <v>1</v>
      </c>
      <c r="N180" s="62">
        <v>1</v>
      </c>
      <c r="O180" s="7">
        <v>1</v>
      </c>
      <c r="P180" s="1">
        <v>1</v>
      </c>
      <c r="Q180" s="1">
        <v>0</v>
      </c>
      <c r="R180" s="1">
        <v>1</v>
      </c>
      <c r="S180" s="62">
        <v>1</v>
      </c>
      <c r="T180" s="7">
        <v>1</v>
      </c>
      <c r="U180" s="1">
        <v>1</v>
      </c>
      <c r="V180" s="1">
        <v>1</v>
      </c>
      <c r="W180" s="62">
        <v>1</v>
      </c>
      <c r="X180" s="7">
        <v>1</v>
      </c>
      <c r="Y180" s="1">
        <v>0</v>
      </c>
      <c r="Z180" s="1">
        <v>1</v>
      </c>
      <c r="AA180" s="62">
        <v>1</v>
      </c>
      <c r="AB180" s="38">
        <v>1</v>
      </c>
      <c r="AF180" s="31"/>
      <c r="AG180" s="22"/>
      <c r="AH180" s="40" t="s">
        <v>211</v>
      </c>
      <c r="AI180" s="68"/>
      <c r="AJ180">
        <f>COUNTIF(TableA[#This Row], 1)</f>
        <v>4</v>
      </c>
      <c r="AK180">
        <f>COUNTIF(TableB[#This Row], 1)</f>
        <v>5</v>
      </c>
      <c r="AL180">
        <f>COUNTIF(TableD[#This Row], 1)</f>
        <v>4</v>
      </c>
      <c r="AM180">
        <f>COUNTIF(TableE[#This Row], 1)</f>
        <v>4</v>
      </c>
      <c r="AN180">
        <f>COUNTIF(TableF[#This Row], 1)</f>
        <v>3</v>
      </c>
      <c r="AO180">
        <f>COUNTIF(TableG[#This Row], 1)</f>
        <v>1</v>
      </c>
      <c r="AR180" s="31"/>
      <c r="AS180" s="22"/>
      <c r="AT180" s="40" t="s">
        <v>211</v>
      </c>
      <c r="AU180" s="68"/>
      <c r="AV180" s="80">
        <f t="shared" si="99"/>
        <v>1</v>
      </c>
      <c r="AW180" s="77" t="s">
        <v>241</v>
      </c>
      <c r="AX180" s="94">
        <f>COUNTIF(AV178:AV195, "&lt;0.5")-COUNTIF(AV178:AV195, "&lt;0.25")</f>
        <v>1</v>
      </c>
      <c r="AY180" s="88">
        <f t="shared" si="119"/>
        <v>5.5555555555555552E-2</v>
      </c>
      <c r="AZ180" s="7"/>
      <c r="BA180" s="1">
        <f t="shared" si="100"/>
        <v>1</v>
      </c>
      <c r="BB180" s="77" t="s">
        <v>241</v>
      </c>
      <c r="BC180" s="94">
        <f>COUNTIF(BA178:BA195, "&lt;0.5")-COUNTIF(BA178:BA195, "&lt;0.25")</f>
        <v>0</v>
      </c>
      <c r="BD180" s="88">
        <f t="shared" si="120"/>
        <v>0</v>
      </c>
      <c r="BE180" s="1">
        <f t="shared" si="101"/>
        <v>0.8</v>
      </c>
      <c r="BF180" s="77" t="s">
        <v>241</v>
      </c>
      <c r="BG180" s="94">
        <f>COUNTIF(BE178:BE195, "&lt;0.5")-COUNTIF(BE178:BE195, "&lt;0.25")</f>
        <v>0</v>
      </c>
      <c r="BH180" s="88">
        <f t="shared" si="121"/>
        <v>0</v>
      </c>
      <c r="BI180" s="1">
        <f t="shared" si="102"/>
        <v>1</v>
      </c>
      <c r="BJ180" s="77" t="s">
        <v>241</v>
      </c>
      <c r="BK180" s="94">
        <f>COUNTIF(BI178:BI195, "&lt;0.5")-COUNTIF(BI178:BI195, "&lt;0.25")</f>
        <v>0</v>
      </c>
      <c r="BL180" s="88">
        <f t="shared" si="122"/>
        <v>0</v>
      </c>
      <c r="BM180" s="1">
        <f t="shared" si="103"/>
        <v>0.75</v>
      </c>
      <c r="BN180" s="77" t="s">
        <v>241</v>
      </c>
      <c r="BO180" s="94">
        <f>COUNTIF(BM178:BM195, "&lt;0.5")-COUNTIF(BM178:BM195, "&lt;0.25")</f>
        <v>0</v>
      </c>
      <c r="BP180" s="88">
        <f t="shared" si="123"/>
        <v>0</v>
      </c>
      <c r="BQ180" s="81">
        <f t="shared" si="104"/>
        <v>1</v>
      </c>
      <c r="BR180" s="77" t="s">
        <v>241</v>
      </c>
      <c r="BS180" s="94">
        <f>COUNTIF(BQ178:BQ195, "&lt;0.5")-COUNTIF(BQ178:BQ195, "&lt;0.25")</f>
        <v>0</v>
      </c>
      <c r="BT180" s="88">
        <f t="shared" si="124"/>
        <v>0</v>
      </c>
      <c r="BV180" s="77" t="s">
        <v>241</v>
      </c>
      <c r="BW180" s="94">
        <f>COUNTIF(AV178:BQ195, "&lt;0.5")-COUNTIF(AV178:BQ195, "&lt;0.25")</f>
        <v>1</v>
      </c>
      <c r="BX180" s="88">
        <f t="shared" si="125"/>
        <v>6.3291139240506328E-3</v>
      </c>
    </row>
    <row r="181" spans="2:88" ht="15" customHeight="1" x14ac:dyDescent="0.25">
      <c r="B181" s="31"/>
      <c r="C181" s="22"/>
      <c r="D181" s="40" t="s">
        <v>212</v>
      </c>
      <c r="E181" s="68"/>
      <c r="F181" s="20">
        <v>1</v>
      </c>
      <c r="G181" s="1">
        <v>1</v>
      </c>
      <c r="H181" s="1">
        <v>1</v>
      </c>
      <c r="I181" s="62">
        <v>1</v>
      </c>
      <c r="J181" s="7">
        <v>0</v>
      </c>
      <c r="K181" s="1">
        <v>1</v>
      </c>
      <c r="L181" s="1">
        <v>1</v>
      </c>
      <c r="M181" s="1">
        <v>1</v>
      </c>
      <c r="N181" s="62">
        <v>1</v>
      </c>
      <c r="O181" s="7">
        <v>1</v>
      </c>
      <c r="P181" s="1">
        <v>1</v>
      </c>
      <c r="Q181" s="1">
        <v>0</v>
      </c>
      <c r="R181" s="1">
        <v>1</v>
      </c>
      <c r="S181" s="62">
        <v>1</v>
      </c>
      <c r="T181" s="7">
        <v>1</v>
      </c>
      <c r="U181" s="1">
        <v>0</v>
      </c>
      <c r="V181" s="1">
        <v>1</v>
      </c>
      <c r="W181" s="62">
        <v>1</v>
      </c>
      <c r="X181" s="7">
        <v>1</v>
      </c>
      <c r="Y181" s="1">
        <v>0</v>
      </c>
      <c r="Z181" s="1">
        <v>1</v>
      </c>
      <c r="AA181" s="62">
        <v>1</v>
      </c>
      <c r="AB181" s="38">
        <v>1</v>
      </c>
      <c r="AF181" s="31"/>
      <c r="AG181" s="22"/>
      <c r="AH181" s="40" t="s">
        <v>212</v>
      </c>
      <c r="AI181" s="68"/>
      <c r="AJ181">
        <f>COUNTIF(TableA[#This Row], 1)</f>
        <v>4</v>
      </c>
      <c r="AK181">
        <f>COUNTIF(TableB[#This Row], 1)</f>
        <v>4</v>
      </c>
      <c r="AL181">
        <f>COUNTIF(TableD[#This Row], 1)</f>
        <v>4</v>
      </c>
      <c r="AM181">
        <f>COUNTIF(TableE[#This Row], 1)</f>
        <v>3</v>
      </c>
      <c r="AN181">
        <f>COUNTIF(TableF[#This Row], 1)</f>
        <v>3</v>
      </c>
      <c r="AO181">
        <f>COUNTIF(TableG[#This Row], 1)</f>
        <v>1</v>
      </c>
      <c r="AR181" s="31"/>
      <c r="AS181" s="22"/>
      <c r="AT181" s="40" t="s">
        <v>212</v>
      </c>
      <c r="AU181" s="68"/>
      <c r="AV181" s="80">
        <f t="shared" si="99"/>
        <v>1</v>
      </c>
      <c r="AW181" s="77" t="s">
        <v>240</v>
      </c>
      <c r="AX181" s="94">
        <f>COUNTIF(AV178:AV195, "&lt;0.25")-COUNTIF(AV178:AV195, "&lt;0")</f>
        <v>0</v>
      </c>
      <c r="AY181" s="88">
        <f t="shared" si="119"/>
        <v>0</v>
      </c>
      <c r="AZ181" s="7"/>
      <c r="BA181" s="1">
        <f t="shared" si="100"/>
        <v>0.8</v>
      </c>
      <c r="BB181" s="77" t="s">
        <v>240</v>
      </c>
      <c r="BC181" s="94">
        <f>COUNTIF(BA178:BA195, "&lt;0.25")-COUNTIF(BA178:BA195, "&lt;0")</f>
        <v>0</v>
      </c>
      <c r="BD181" s="88">
        <f t="shared" si="120"/>
        <v>0</v>
      </c>
      <c r="BE181" s="1">
        <f t="shared" si="101"/>
        <v>0.8</v>
      </c>
      <c r="BF181" s="77" t="s">
        <v>240</v>
      </c>
      <c r="BG181" s="94">
        <f>COUNTIF(BE178:BE195, "&lt;0.25")-COUNTIF(BE178:BE195, "&lt;0")</f>
        <v>0</v>
      </c>
      <c r="BH181" s="88">
        <f t="shared" si="121"/>
        <v>0</v>
      </c>
      <c r="BI181" s="1">
        <f t="shared" si="102"/>
        <v>0.75</v>
      </c>
      <c r="BJ181" s="77" t="s">
        <v>240</v>
      </c>
      <c r="BK181" s="94">
        <f>COUNTIF(BI178:BI195, "&lt;0.25")-COUNTIF(BI178:BI195, "&lt;0")</f>
        <v>0</v>
      </c>
      <c r="BL181" s="88">
        <f t="shared" si="122"/>
        <v>0</v>
      </c>
      <c r="BM181" s="1">
        <f t="shared" si="103"/>
        <v>0.75</v>
      </c>
      <c r="BN181" s="77" t="s">
        <v>240</v>
      </c>
      <c r="BO181" s="94">
        <f>COUNTIF(BM178:BM195, "&lt;0.25")-COUNTIF(BM178:BM195, "&lt;0")</f>
        <v>0</v>
      </c>
      <c r="BP181" s="88">
        <f t="shared" si="123"/>
        <v>0</v>
      </c>
      <c r="BQ181" s="81">
        <f t="shared" si="104"/>
        <v>1</v>
      </c>
      <c r="BR181" s="77" t="s">
        <v>240</v>
      </c>
      <c r="BS181" s="94">
        <f>COUNTIF(BQ178:BQ195, "&lt;0.25")-COUNTIF(BQ178:BQ195, "&lt;0")</f>
        <v>0</v>
      </c>
      <c r="BT181" s="88">
        <f t="shared" si="124"/>
        <v>0</v>
      </c>
      <c r="BV181" s="77" t="s">
        <v>240</v>
      </c>
      <c r="BW181" s="94">
        <f>COUNTIF(AV178:BQ195, "&lt;0.25")-COUNTIF(AV178:BQ195, "&lt;0")</f>
        <v>25</v>
      </c>
      <c r="BX181" s="88">
        <f t="shared" si="125"/>
        <v>0.15822784810126583</v>
      </c>
    </row>
    <row r="182" spans="2:88" ht="15" customHeight="1" x14ac:dyDescent="0.25">
      <c r="B182" s="31"/>
      <c r="C182" s="22"/>
      <c r="D182" s="40" t="s">
        <v>213</v>
      </c>
      <c r="E182" s="68"/>
      <c r="F182" s="20">
        <v>1</v>
      </c>
      <c r="G182" s="1">
        <v>1</v>
      </c>
      <c r="H182" s="1">
        <v>1</v>
      </c>
      <c r="I182" s="62">
        <v>1</v>
      </c>
      <c r="J182" s="7">
        <v>0</v>
      </c>
      <c r="K182" s="1">
        <v>1</v>
      </c>
      <c r="L182" s="1">
        <v>1</v>
      </c>
      <c r="M182" s="1">
        <v>1</v>
      </c>
      <c r="N182" s="62">
        <v>1</v>
      </c>
      <c r="O182" s="7">
        <v>1</v>
      </c>
      <c r="P182" s="1">
        <v>1</v>
      </c>
      <c r="Q182" s="1">
        <v>0</v>
      </c>
      <c r="R182" s="1">
        <v>1</v>
      </c>
      <c r="S182" s="62">
        <v>1</v>
      </c>
      <c r="T182" s="7">
        <v>1</v>
      </c>
      <c r="U182" s="1">
        <v>1</v>
      </c>
      <c r="V182" s="1">
        <v>1</v>
      </c>
      <c r="W182" s="62">
        <v>1</v>
      </c>
      <c r="X182" s="7">
        <v>1</v>
      </c>
      <c r="Y182" s="1">
        <v>0</v>
      </c>
      <c r="Z182" s="1">
        <v>1</v>
      </c>
      <c r="AA182" s="62">
        <v>1</v>
      </c>
      <c r="AB182" s="38">
        <v>1</v>
      </c>
      <c r="AF182" s="31"/>
      <c r="AG182" s="22"/>
      <c r="AH182" s="40" t="s">
        <v>213</v>
      </c>
      <c r="AI182" s="68"/>
      <c r="AJ182">
        <f>COUNTIF(TableA[#This Row], 1)</f>
        <v>4</v>
      </c>
      <c r="AK182">
        <f>COUNTIF(TableB[#This Row], 1)</f>
        <v>4</v>
      </c>
      <c r="AL182">
        <f>COUNTIF(TableD[#This Row], 1)</f>
        <v>4</v>
      </c>
      <c r="AM182">
        <f>COUNTIF(TableE[#This Row], 1)</f>
        <v>4</v>
      </c>
      <c r="AN182">
        <f>COUNTIF(TableF[#This Row], 1)</f>
        <v>3</v>
      </c>
      <c r="AO182">
        <f>COUNTIF(TableG[#This Row], 1)</f>
        <v>1</v>
      </c>
      <c r="AR182" s="31"/>
      <c r="AS182" s="22"/>
      <c r="AT182" s="40" t="s">
        <v>213</v>
      </c>
      <c r="AU182" s="68"/>
      <c r="AV182" s="80">
        <f t="shared" si="99"/>
        <v>1</v>
      </c>
      <c r="AW182" s="77" t="s">
        <v>247</v>
      </c>
      <c r="AX182">
        <f>COUNT(AV178:AV195)</f>
        <v>18</v>
      </c>
      <c r="AY182" s="88">
        <f t="shared" si="119"/>
        <v>1</v>
      </c>
      <c r="AZ182" s="7"/>
      <c r="BA182" s="1">
        <f t="shared" si="100"/>
        <v>0.8</v>
      </c>
      <c r="BB182" s="77" t="s">
        <v>247</v>
      </c>
      <c r="BC182">
        <f>COUNT(BA178:BA195)</f>
        <v>18</v>
      </c>
      <c r="BD182" s="88">
        <f t="shared" si="120"/>
        <v>1</v>
      </c>
      <c r="BE182" s="1">
        <f t="shared" si="101"/>
        <v>0.8</v>
      </c>
      <c r="BF182" s="77" t="s">
        <v>247</v>
      </c>
      <c r="BG182">
        <f>COUNT(BE178:BE195)</f>
        <v>18</v>
      </c>
      <c r="BH182" s="88">
        <f t="shared" si="121"/>
        <v>1</v>
      </c>
      <c r="BI182" s="1">
        <f t="shared" si="102"/>
        <v>1</v>
      </c>
      <c r="BJ182" s="77" t="s">
        <v>247</v>
      </c>
      <c r="BK182">
        <f>COUNT(BI178:BI195)</f>
        <v>18</v>
      </c>
      <c r="BL182" s="88">
        <f t="shared" si="122"/>
        <v>1</v>
      </c>
      <c r="BM182" s="1">
        <f t="shared" si="103"/>
        <v>0.75</v>
      </c>
      <c r="BN182" s="77" t="s">
        <v>247</v>
      </c>
      <c r="BO182">
        <f>COUNT(BM178:BM195)</f>
        <v>18</v>
      </c>
      <c r="BP182" s="88">
        <f t="shared" si="123"/>
        <v>1</v>
      </c>
      <c r="BQ182" s="81">
        <f t="shared" si="104"/>
        <v>1</v>
      </c>
      <c r="BR182" s="77" t="s">
        <v>247</v>
      </c>
      <c r="BS182">
        <f>COUNT(BQ178:BQ195)</f>
        <v>18</v>
      </c>
      <c r="BT182" s="88">
        <f t="shared" si="124"/>
        <v>1</v>
      </c>
      <c r="BV182" s="77" t="s">
        <v>247</v>
      </c>
      <c r="BW182">
        <f>COUNT(AV178:BQ195)</f>
        <v>158</v>
      </c>
      <c r="BX182" s="88">
        <f t="shared" si="125"/>
        <v>1</v>
      </c>
    </row>
    <row r="183" spans="2:88" ht="15" customHeight="1" x14ac:dyDescent="0.25">
      <c r="B183" s="31"/>
      <c r="C183" s="22"/>
      <c r="D183" s="40" t="s">
        <v>214</v>
      </c>
      <c r="E183" s="68"/>
      <c r="F183" s="20">
        <v>0</v>
      </c>
      <c r="G183" s="1">
        <v>1</v>
      </c>
      <c r="H183" s="1">
        <v>1</v>
      </c>
      <c r="I183" s="62">
        <v>1</v>
      </c>
      <c r="J183" s="7">
        <v>1</v>
      </c>
      <c r="K183" s="1">
        <v>1</v>
      </c>
      <c r="L183" s="1">
        <v>1</v>
      </c>
      <c r="M183" s="1">
        <v>0</v>
      </c>
      <c r="N183" s="62">
        <v>1</v>
      </c>
      <c r="O183" s="7">
        <v>1</v>
      </c>
      <c r="P183" s="1">
        <v>1</v>
      </c>
      <c r="Q183" s="1">
        <v>0</v>
      </c>
      <c r="R183" s="1">
        <v>1</v>
      </c>
      <c r="S183" s="62">
        <v>1</v>
      </c>
      <c r="T183" s="7">
        <v>0</v>
      </c>
      <c r="U183" s="1">
        <v>1</v>
      </c>
      <c r="V183" s="1">
        <v>1</v>
      </c>
      <c r="W183" s="62">
        <v>1</v>
      </c>
      <c r="X183" s="7">
        <v>1</v>
      </c>
      <c r="Y183" s="1">
        <v>0</v>
      </c>
      <c r="Z183" s="1">
        <v>1</v>
      </c>
      <c r="AA183" s="62">
        <v>1</v>
      </c>
      <c r="AB183" s="38">
        <v>1</v>
      </c>
      <c r="AF183" s="31"/>
      <c r="AG183" s="22"/>
      <c r="AH183" s="40" t="s">
        <v>214</v>
      </c>
      <c r="AI183" s="68"/>
      <c r="AJ183">
        <f>COUNTIF(TableA[#This Row], 1)</f>
        <v>3</v>
      </c>
      <c r="AK183">
        <f>COUNTIF(TableB[#This Row], 1)</f>
        <v>4</v>
      </c>
      <c r="AL183">
        <f>COUNTIF(TableD[#This Row], 1)</f>
        <v>4</v>
      </c>
      <c r="AM183">
        <f>COUNTIF(TableE[#This Row], 1)</f>
        <v>3</v>
      </c>
      <c r="AN183">
        <f>COUNTIF(TableF[#This Row], 1)</f>
        <v>3</v>
      </c>
      <c r="AO183">
        <f>COUNTIF(TableG[#This Row], 1)</f>
        <v>1</v>
      </c>
      <c r="AR183" s="31"/>
      <c r="AS183" s="22"/>
      <c r="AT183" s="40" t="s">
        <v>214</v>
      </c>
      <c r="AU183" s="68"/>
      <c r="AV183" s="80">
        <f t="shared" si="99"/>
        <v>0.75</v>
      </c>
      <c r="AW183" s="7"/>
      <c r="AX183" s="7"/>
      <c r="AY183" s="7"/>
      <c r="AZ183" s="7"/>
      <c r="BA183" s="1">
        <f t="shared" si="100"/>
        <v>0.8</v>
      </c>
      <c r="BB183" s="1"/>
      <c r="BC183" s="1"/>
      <c r="BD183" s="1"/>
      <c r="BE183" s="1">
        <f t="shared" si="101"/>
        <v>0.8</v>
      </c>
      <c r="BF183" s="1"/>
      <c r="BG183" s="1"/>
      <c r="BH183" s="1"/>
      <c r="BI183" s="1">
        <f t="shared" si="102"/>
        <v>0.75</v>
      </c>
      <c r="BJ183" s="1"/>
      <c r="BK183" s="1"/>
      <c r="BL183" s="1"/>
      <c r="BM183" s="1">
        <f t="shared" si="103"/>
        <v>0.75</v>
      </c>
      <c r="BN183" s="62"/>
      <c r="BO183" s="62"/>
      <c r="BP183" s="62"/>
      <c r="BQ183" s="81">
        <f t="shared" si="104"/>
        <v>1</v>
      </c>
    </row>
    <row r="184" spans="2:88" ht="15" customHeight="1" x14ac:dyDescent="0.25">
      <c r="B184" s="31"/>
      <c r="C184" s="22"/>
      <c r="D184" s="40" t="s">
        <v>215</v>
      </c>
      <c r="E184" s="68"/>
      <c r="F184" s="20">
        <v>1</v>
      </c>
      <c r="G184" s="1">
        <v>1</v>
      </c>
      <c r="H184" s="1">
        <v>1</v>
      </c>
      <c r="I184" s="62">
        <v>1</v>
      </c>
      <c r="J184" s="7">
        <v>1</v>
      </c>
      <c r="K184" s="1">
        <v>1</v>
      </c>
      <c r="L184" s="1">
        <v>1</v>
      </c>
      <c r="M184" s="1">
        <v>1</v>
      </c>
      <c r="N184" s="62">
        <v>1</v>
      </c>
      <c r="O184" s="7">
        <v>1</v>
      </c>
      <c r="P184" s="1">
        <v>1</v>
      </c>
      <c r="Q184" s="1">
        <v>1</v>
      </c>
      <c r="R184" s="1">
        <v>1</v>
      </c>
      <c r="S184" s="62">
        <v>1</v>
      </c>
      <c r="T184" s="7">
        <v>1</v>
      </c>
      <c r="U184" s="1">
        <v>1</v>
      </c>
      <c r="V184" s="1">
        <v>1</v>
      </c>
      <c r="W184" s="62">
        <v>1</v>
      </c>
      <c r="X184" s="7">
        <v>1</v>
      </c>
      <c r="Y184" s="1">
        <v>1</v>
      </c>
      <c r="Z184" s="1">
        <v>1</v>
      </c>
      <c r="AA184" s="62">
        <v>1</v>
      </c>
      <c r="AB184" s="38">
        <v>1</v>
      </c>
      <c r="AF184" s="31"/>
      <c r="AG184" s="22"/>
      <c r="AH184" s="40" t="s">
        <v>215</v>
      </c>
      <c r="AI184" s="68"/>
      <c r="AJ184">
        <f>COUNTIF(TableA[#This Row], 1)</f>
        <v>4</v>
      </c>
      <c r="AK184">
        <f>COUNTIF(TableB[#This Row], 1)</f>
        <v>5</v>
      </c>
      <c r="AL184">
        <f>COUNTIF(TableD[#This Row], 1)</f>
        <v>5</v>
      </c>
      <c r="AM184">
        <f>COUNTIF(TableE[#This Row], 1)</f>
        <v>4</v>
      </c>
      <c r="AN184">
        <f>COUNTIF(TableF[#This Row], 1)</f>
        <v>4</v>
      </c>
      <c r="AO184">
        <f>COUNTIF(TableG[#This Row], 1)</f>
        <v>1</v>
      </c>
      <c r="AR184" s="31"/>
      <c r="AS184" s="22"/>
      <c r="AT184" s="40" t="s">
        <v>215</v>
      </c>
      <c r="AU184" s="68"/>
      <c r="AV184" s="80">
        <f t="shared" si="99"/>
        <v>1</v>
      </c>
      <c r="AW184" s="7"/>
      <c r="AX184" s="7"/>
      <c r="AY184" s="7"/>
      <c r="AZ184" s="7"/>
      <c r="BA184" s="1">
        <f t="shared" si="100"/>
        <v>1</v>
      </c>
      <c r="BB184" s="1"/>
      <c r="BC184" s="1"/>
      <c r="BD184" s="1"/>
      <c r="BE184" s="1">
        <f t="shared" si="101"/>
        <v>1</v>
      </c>
      <c r="BF184" s="1"/>
      <c r="BG184" s="1"/>
      <c r="BH184" s="1"/>
      <c r="BI184" s="1">
        <f t="shared" si="102"/>
        <v>1</v>
      </c>
      <c r="BJ184" s="1"/>
      <c r="BK184" s="1"/>
      <c r="BL184" s="1"/>
      <c r="BM184" s="1">
        <f t="shared" si="103"/>
        <v>1</v>
      </c>
      <c r="BN184" s="62"/>
      <c r="BO184" s="62"/>
      <c r="BP184" s="62"/>
      <c r="BQ184" s="81">
        <f t="shared" si="104"/>
        <v>1</v>
      </c>
    </row>
    <row r="185" spans="2:88" ht="15" customHeight="1" x14ac:dyDescent="0.25">
      <c r="B185" s="31"/>
      <c r="C185" s="22"/>
      <c r="D185" s="40" t="s">
        <v>216</v>
      </c>
      <c r="E185" s="68"/>
      <c r="F185" s="20">
        <v>0</v>
      </c>
      <c r="G185" s="1">
        <v>0</v>
      </c>
      <c r="H185" s="1">
        <v>1</v>
      </c>
      <c r="I185" s="62">
        <v>0</v>
      </c>
      <c r="J185" s="7">
        <v>1</v>
      </c>
      <c r="K185" s="1">
        <v>1</v>
      </c>
      <c r="L185" s="1">
        <v>1</v>
      </c>
      <c r="M185" s="1">
        <v>1</v>
      </c>
      <c r="N185" s="62">
        <v>1</v>
      </c>
      <c r="O185" s="7">
        <v>1</v>
      </c>
      <c r="P185" s="1">
        <v>1</v>
      </c>
      <c r="Q185" s="1">
        <v>1</v>
      </c>
      <c r="R185" s="1">
        <v>0</v>
      </c>
      <c r="S185" s="62">
        <v>1</v>
      </c>
      <c r="T185" s="7">
        <v>1</v>
      </c>
      <c r="U185" s="1">
        <v>1</v>
      </c>
      <c r="V185" s="1">
        <v>1</v>
      </c>
      <c r="W185" s="62">
        <v>1</v>
      </c>
      <c r="X185" s="7">
        <v>1</v>
      </c>
      <c r="Y185" s="1">
        <v>1</v>
      </c>
      <c r="Z185" s="1">
        <v>0</v>
      </c>
      <c r="AA185" s="62">
        <v>1</v>
      </c>
      <c r="AB185" s="38">
        <v>1</v>
      </c>
      <c r="AF185" s="31"/>
      <c r="AG185" s="22"/>
      <c r="AH185" s="40" t="s">
        <v>216</v>
      </c>
      <c r="AI185" s="68"/>
      <c r="AJ185">
        <f>COUNTIF(TableA[#This Row], 1)</f>
        <v>1</v>
      </c>
      <c r="AK185">
        <f>COUNTIF(TableB[#This Row], 1)</f>
        <v>5</v>
      </c>
      <c r="AL185">
        <f>COUNTIF(TableD[#This Row], 1)</f>
        <v>4</v>
      </c>
      <c r="AM185">
        <f>COUNTIF(TableE[#This Row], 1)</f>
        <v>4</v>
      </c>
      <c r="AN185">
        <f>COUNTIF(TableF[#This Row], 1)</f>
        <v>3</v>
      </c>
      <c r="AO185">
        <f>COUNTIF(TableG[#This Row], 1)</f>
        <v>1</v>
      </c>
      <c r="AR185" s="31"/>
      <c r="AS185" s="22"/>
      <c r="AT185" s="40" t="s">
        <v>216</v>
      </c>
      <c r="AU185" s="68"/>
      <c r="AV185" s="80">
        <f t="shared" si="99"/>
        <v>0.25</v>
      </c>
      <c r="AW185" s="7"/>
      <c r="AX185" s="7"/>
      <c r="AY185" s="7"/>
      <c r="AZ185" s="7"/>
      <c r="BA185" s="1">
        <f t="shared" si="100"/>
        <v>1</v>
      </c>
      <c r="BB185" s="1"/>
      <c r="BC185" s="1"/>
      <c r="BD185" s="1"/>
      <c r="BE185" s="1">
        <f t="shared" si="101"/>
        <v>0.8</v>
      </c>
      <c r="BF185" s="1"/>
      <c r="BG185" s="1"/>
      <c r="BH185" s="1"/>
      <c r="BI185" s="1">
        <f t="shared" si="102"/>
        <v>1</v>
      </c>
      <c r="BJ185" s="1"/>
      <c r="BK185" s="1"/>
      <c r="BL185" s="1"/>
      <c r="BM185" s="1">
        <f t="shared" si="103"/>
        <v>0.75</v>
      </c>
      <c r="BN185" s="62"/>
      <c r="BO185" s="62"/>
      <c r="BP185" s="62"/>
      <c r="BQ185" s="81">
        <f t="shared" si="104"/>
        <v>1</v>
      </c>
    </row>
    <row r="186" spans="2:88" ht="15" customHeight="1" x14ac:dyDescent="0.25">
      <c r="B186" s="31"/>
      <c r="C186" s="22"/>
      <c r="D186" s="40" t="s">
        <v>217</v>
      </c>
      <c r="E186" s="68"/>
      <c r="F186" s="20">
        <v>1</v>
      </c>
      <c r="G186" s="1">
        <v>0</v>
      </c>
      <c r="H186" s="1">
        <v>0</v>
      </c>
      <c r="I186" s="62">
        <v>1</v>
      </c>
      <c r="J186" s="7">
        <v>1</v>
      </c>
      <c r="K186" s="1">
        <v>1</v>
      </c>
      <c r="L186" s="1">
        <v>1</v>
      </c>
      <c r="M186" s="1">
        <v>1</v>
      </c>
      <c r="N186" s="62">
        <v>1</v>
      </c>
      <c r="O186" s="7">
        <v>1</v>
      </c>
      <c r="P186" s="1">
        <v>1</v>
      </c>
      <c r="Q186" s="1">
        <v>1</v>
      </c>
      <c r="R186" s="1">
        <v>0</v>
      </c>
      <c r="S186" s="62">
        <v>1</v>
      </c>
      <c r="T186" s="7">
        <v>1</v>
      </c>
      <c r="U186" s="1">
        <v>0</v>
      </c>
      <c r="V186" s="1">
        <v>1</v>
      </c>
      <c r="W186" s="62">
        <v>1</v>
      </c>
      <c r="X186" s="7">
        <v>1</v>
      </c>
      <c r="Y186" s="1">
        <v>1</v>
      </c>
      <c r="Z186" s="1">
        <v>0</v>
      </c>
      <c r="AA186" s="62">
        <v>1</v>
      </c>
      <c r="AB186" s="38">
        <v>1</v>
      </c>
      <c r="AF186" s="31"/>
      <c r="AG186" s="22"/>
      <c r="AH186" s="40" t="s">
        <v>217</v>
      </c>
      <c r="AI186" s="68"/>
      <c r="AJ186">
        <f>COUNTIF(TableA[#This Row], 1)</f>
        <v>2</v>
      </c>
      <c r="AK186">
        <f>COUNTIF(TableB[#This Row], 1)</f>
        <v>5</v>
      </c>
      <c r="AL186">
        <f>COUNTIF(TableD[#This Row], 1)</f>
        <v>4</v>
      </c>
      <c r="AM186">
        <f>COUNTIF(TableE[#This Row], 1)</f>
        <v>3</v>
      </c>
      <c r="AN186">
        <f>COUNTIF(TableF[#This Row], 1)</f>
        <v>3</v>
      </c>
      <c r="AO186">
        <f>COUNTIF(TableG[#This Row], 1)</f>
        <v>1</v>
      </c>
      <c r="AR186" s="31"/>
      <c r="AS186" s="22"/>
      <c r="AT186" s="40" t="s">
        <v>217</v>
      </c>
      <c r="AU186" s="68"/>
      <c r="AV186" s="80">
        <f t="shared" si="99"/>
        <v>0.5</v>
      </c>
      <c r="AW186" s="7"/>
      <c r="AX186" s="7"/>
      <c r="AY186" s="7"/>
      <c r="AZ186" s="7"/>
      <c r="BA186" s="1">
        <f t="shared" si="100"/>
        <v>1</v>
      </c>
      <c r="BB186" s="1"/>
      <c r="BC186" s="1"/>
      <c r="BD186" s="1"/>
      <c r="BE186" s="1">
        <f t="shared" si="101"/>
        <v>0.8</v>
      </c>
      <c r="BF186" s="1"/>
      <c r="BG186" s="1"/>
      <c r="BH186" s="1"/>
      <c r="BI186" s="1">
        <f t="shared" si="102"/>
        <v>0.75</v>
      </c>
      <c r="BJ186" s="1"/>
      <c r="BK186" s="1"/>
      <c r="BL186" s="1"/>
      <c r="BM186" s="1">
        <f t="shared" si="103"/>
        <v>0.75</v>
      </c>
      <c r="BN186" s="62"/>
      <c r="BO186" s="62"/>
      <c r="BP186" s="62"/>
      <c r="BQ186" s="81">
        <f t="shared" si="104"/>
        <v>1</v>
      </c>
    </row>
    <row r="187" spans="2:88" ht="15" customHeight="1" x14ac:dyDescent="0.25">
      <c r="B187" s="31"/>
      <c r="C187" s="22"/>
      <c r="D187" s="40" t="s">
        <v>218</v>
      </c>
      <c r="E187" s="68"/>
      <c r="F187" s="20">
        <v>1</v>
      </c>
      <c r="G187" s="1">
        <v>1</v>
      </c>
      <c r="H187" s="1">
        <v>1</v>
      </c>
      <c r="I187" s="62">
        <v>1</v>
      </c>
      <c r="J187" s="7">
        <v>1</v>
      </c>
      <c r="K187" s="1">
        <v>1</v>
      </c>
      <c r="L187" s="1">
        <v>1</v>
      </c>
      <c r="M187" s="1">
        <v>1</v>
      </c>
      <c r="N187" s="62">
        <v>1</v>
      </c>
      <c r="O187" s="7">
        <v>1</v>
      </c>
      <c r="P187" s="1">
        <v>1</v>
      </c>
      <c r="Q187" s="1">
        <v>1</v>
      </c>
      <c r="R187" s="1">
        <v>1</v>
      </c>
      <c r="S187" s="62">
        <v>1</v>
      </c>
      <c r="T187" s="7">
        <v>0</v>
      </c>
      <c r="U187" s="1">
        <v>1</v>
      </c>
      <c r="V187" s="1">
        <v>1</v>
      </c>
      <c r="W187" s="62">
        <v>1</v>
      </c>
      <c r="X187" s="7">
        <v>1</v>
      </c>
      <c r="Y187" s="1">
        <v>1</v>
      </c>
      <c r="Z187" s="1">
        <v>1</v>
      </c>
      <c r="AA187" s="62">
        <v>1</v>
      </c>
      <c r="AB187" s="38">
        <v>1</v>
      </c>
      <c r="AF187" s="31"/>
      <c r="AG187" s="22"/>
      <c r="AH187" s="40" t="s">
        <v>218</v>
      </c>
      <c r="AI187" s="68"/>
      <c r="AJ187">
        <f>COUNTIF(TableA[#This Row], 1)</f>
        <v>4</v>
      </c>
      <c r="AK187">
        <f>COUNTIF(TableB[#This Row], 1)</f>
        <v>5</v>
      </c>
      <c r="AL187">
        <f>COUNTIF(TableD[#This Row], 1)</f>
        <v>5</v>
      </c>
      <c r="AM187">
        <f>COUNTIF(TableE[#This Row], 1)</f>
        <v>3</v>
      </c>
      <c r="AN187">
        <f>COUNTIF(TableF[#This Row], 1)</f>
        <v>4</v>
      </c>
      <c r="AO187">
        <f>COUNTIF(TableG[#This Row], 1)</f>
        <v>1</v>
      </c>
      <c r="AR187" s="31"/>
      <c r="AS187" s="22"/>
      <c r="AT187" s="40" t="s">
        <v>218</v>
      </c>
      <c r="AU187" s="68"/>
      <c r="AV187" s="80">
        <f t="shared" si="99"/>
        <v>1</v>
      </c>
      <c r="AW187" s="7"/>
      <c r="AX187" s="7"/>
      <c r="AY187" s="7"/>
      <c r="AZ187" s="7"/>
      <c r="BA187" s="1">
        <f t="shared" si="100"/>
        <v>1</v>
      </c>
      <c r="BB187" s="1"/>
      <c r="BC187" s="1"/>
      <c r="BD187" s="1"/>
      <c r="BE187" s="1">
        <f t="shared" si="101"/>
        <v>1</v>
      </c>
      <c r="BF187" s="1"/>
      <c r="BG187" s="1"/>
      <c r="BH187" s="1"/>
      <c r="BI187" s="1">
        <f t="shared" si="102"/>
        <v>0.75</v>
      </c>
      <c r="BJ187" s="1"/>
      <c r="BK187" s="1"/>
      <c r="BL187" s="1"/>
      <c r="BM187" s="1">
        <f t="shared" si="103"/>
        <v>1</v>
      </c>
      <c r="BN187" s="62"/>
      <c r="BO187" s="62"/>
      <c r="BP187" s="62"/>
      <c r="BQ187" s="81">
        <f t="shared" si="104"/>
        <v>1</v>
      </c>
    </row>
    <row r="188" spans="2:88" ht="15" customHeight="1" x14ac:dyDescent="0.25">
      <c r="B188" s="31"/>
      <c r="C188" s="22"/>
      <c r="D188" s="40" t="s">
        <v>219</v>
      </c>
      <c r="E188" s="68"/>
      <c r="F188" s="20">
        <v>1</v>
      </c>
      <c r="G188" s="1">
        <v>1</v>
      </c>
      <c r="H188" s="1">
        <v>1</v>
      </c>
      <c r="I188" s="62">
        <v>1</v>
      </c>
      <c r="J188" s="7">
        <v>1</v>
      </c>
      <c r="K188" s="1">
        <v>1</v>
      </c>
      <c r="L188" s="1">
        <v>1</v>
      </c>
      <c r="M188" s="1">
        <v>1</v>
      </c>
      <c r="N188" s="62">
        <v>1</v>
      </c>
      <c r="O188" s="7">
        <v>1</v>
      </c>
      <c r="P188" s="1">
        <v>1</v>
      </c>
      <c r="Q188" s="1">
        <v>1</v>
      </c>
      <c r="R188" s="1">
        <v>1</v>
      </c>
      <c r="S188" s="62">
        <v>1</v>
      </c>
      <c r="T188" s="7">
        <v>1</v>
      </c>
      <c r="U188" s="1">
        <v>1</v>
      </c>
      <c r="V188" s="1">
        <v>1</v>
      </c>
      <c r="W188" s="62">
        <v>1</v>
      </c>
      <c r="X188" s="7">
        <v>1</v>
      </c>
      <c r="Y188" s="1">
        <v>1</v>
      </c>
      <c r="Z188" s="1">
        <v>1</v>
      </c>
      <c r="AA188" s="62">
        <v>1</v>
      </c>
      <c r="AB188" s="38">
        <v>1</v>
      </c>
      <c r="AF188" s="31"/>
      <c r="AG188" s="22"/>
      <c r="AH188" s="40" t="s">
        <v>219</v>
      </c>
      <c r="AI188" s="68"/>
      <c r="AJ188">
        <f>COUNTIF(TableA[#This Row], 1)</f>
        <v>4</v>
      </c>
      <c r="AK188">
        <f>COUNTIF(TableB[#This Row], 1)</f>
        <v>5</v>
      </c>
      <c r="AL188">
        <f>COUNTIF(TableD[#This Row], 1)</f>
        <v>5</v>
      </c>
      <c r="AM188">
        <f>COUNTIF(TableE[#This Row], 1)</f>
        <v>4</v>
      </c>
      <c r="AN188">
        <f>COUNTIF(TableF[#This Row], 1)</f>
        <v>4</v>
      </c>
      <c r="AO188">
        <f>COUNTIF(TableG[#This Row], 1)</f>
        <v>1</v>
      </c>
      <c r="AR188" s="31"/>
      <c r="AS188" s="22"/>
      <c r="AT188" s="40" t="s">
        <v>219</v>
      </c>
      <c r="AU188" s="68"/>
      <c r="AV188" s="80">
        <f t="shared" si="99"/>
        <v>1</v>
      </c>
      <c r="AW188" s="7"/>
      <c r="AX188" s="7"/>
      <c r="AY188" s="7"/>
      <c r="AZ188" s="7"/>
      <c r="BA188" s="1">
        <f t="shared" si="100"/>
        <v>1</v>
      </c>
      <c r="BB188" s="1"/>
      <c r="BC188" s="1"/>
      <c r="BD188" s="1"/>
      <c r="BE188" s="1">
        <f t="shared" si="101"/>
        <v>1</v>
      </c>
      <c r="BF188" s="1"/>
      <c r="BG188" s="1"/>
      <c r="BH188" s="1"/>
      <c r="BI188" s="1">
        <f t="shared" si="102"/>
        <v>1</v>
      </c>
      <c r="BJ188" s="1"/>
      <c r="BK188" s="1"/>
      <c r="BL188" s="1"/>
      <c r="BM188" s="1">
        <f t="shared" si="103"/>
        <v>1</v>
      </c>
      <c r="BN188" s="62"/>
      <c r="BO188" s="62"/>
      <c r="BP188" s="62"/>
      <c r="BQ188" s="81">
        <f t="shared" si="104"/>
        <v>1</v>
      </c>
    </row>
    <row r="189" spans="2:88" ht="15" customHeight="1" x14ac:dyDescent="0.25">
      <c r="B189" s="31"/>
      <c r="C189" s="22"/>
      <c r="D189" s="40" t="s">
        <v>220</v>
      </c>
      <c r="E189" s="68"/>
      <c r="F189" s="20">
        <v>1</v>
      </c>
      <c r="G189" s="1">
        <v>0</v>
      </c>
      <c r="H189" s="1">
        <v>1</v>
      </c>
      <c r="I189" s="62">
        <v>1</v>
      </c>
      <c r="J189" s="7">
        <v>1</v>
      </c>
      <c r="K189" s="1">
        <v>1</v>
      </c>
      <c r="L189" s="1">
        <v>1</v>
      </c>
      <c r="M189" s="1">
        <v>1</v>
      </c>
      <c r="N189" s="62">
        <v>1</v>
      </c>
      <c r="O189" s="7">
        <v>1</v>
      </c>
      <c r="P189" s="1">
        <v>1</v>
      </c>
      <c r="Q189" s="1">
        <v>0</v>
      </c>
      <c r="R189" s="1">
        <v>1</v>
      </c>
      <c r="S189" s="62">
        <v>1</v>
      </c>
      <c r="T189" s="7">
        <v>1</v>
      </c>
      <c r="U189" s="1">
        <v>1</v>
      </c>
      <c r="V189" s="1">
        <v>1</v>
      </c>
      <c r="W189" s="62">
        <v>1</v>
      </c>
      <c r="X189" s="7">
        <v>1</v>
      </c>
      <c r="Y189" s="1">
        <v>0</v>
      </c>
      <c r="Z189" s="1">
        <v>1</v>
      </c>
      <c r="AA189" s="62">
        <v>1</v>
      </c>
      <c r="AB189" s="38">
        <v>1</v>
      </c>
      <c r="AF189" s="31"/>
      <c r="AG189" s="22"/>
      <c r="AH189" s="40" t="s">
        <v>220</v>
      </c>
      <c r="AI189" s="68"/>
      <c r="AJ189">
        <f>COUNTIF(TableA[#This Row], 1)</f>
        <v>3</v>
      </c>
      <c r="AK189">
        <f>COUNTIF(TableB[#This Row], 1)</f>
        <v>5</v>
      </c>
      <c r="AL189">
        <f>COUNTIF(TableD[#This Row], 1)</f>
        <v>4</v>
      </c>
      <c r="AM189">
        <f>COUNTIF(TableE[#This Row], 1)</f>
        <v>4</v>
      </c>
      <c r="AN189">
        <f>COUNTIF(TableF[#This Row], 1)</f>
        <v>3</v>
      </c>
      <c r="AO189">
        <f>COUNTIF(TableG[#This Row], 1)</f>
        <v>1</v>
      </c>
      <c r="AR189" s="31"/>
      <c r="AS189" s="22"/>
      <c r="AT189" s="40" t="s">
        <v>220</v>
      </c>
      <c r="AU189" s="68"/>
      <c r="AV189" s="80">
        <f t="shared" si="99"/>
        <v>0.75</v>
      </c>
      <c r="AW189" s="7"/>
      <c r="AX189" s="7"/>
      <c r="AY189" s="7"/>
      <c r="AZ189" s="7"/>
      <c r="BA189" s="1">
        <f t="shared" si="100"/>
        <v>1</v>
      </c>
      <c r="BB189" s="1"/>
      <c r="BC189" s="1"/>
      <c r="BD189" s="1"/>
      <c r="BE189" s="1">
        <f t="shared" si="101"/>
        <v>0.8</v>
      </c>
      <c r="BF189" s="1"/>
      <c r="BG189" s="1"/>
      <c r="BH189" s="1"/>
      <c r="BI189" s="1">
        <f t="shared" si="102"/>
        <v>1</v>
      </c>
      <c r="BJ189" s="1"/>
      <c r="BK189" s="1"/>
      <c r="BL189" s="1"/>
      <c r="BM189" s="1">
        <f t="shared" si="103"/>
        <v>0.75</v>
      </c>
      <c r="BN189" s="62"/>
      <c r="BO189" s="62"/>
      <c r="BP189" s="62"/>
      <c r="BQ189" s="81">
        <f t="shared" si="104"/>
        <v>1</v>
      </c>
    </row>
    <row r="190" spans="2:88" ht="15" customHeight="1" x14ac:dyDescent="0.25">
      <c r="B190" s="31"/>
      <c r="C190" s="22"/>
      <c r="D190" s="40" t="s">
        <v>221</v>
      </c>
      <c r="E190" s="68"/>
      <c r="F190" s="20">
        <v>0</v>
      </c>
      <c r="G190" s="1">
        <v>0</v>
      </c>
      <c r="H190" s="1">
        <v>1</v>
      </c>
      <c r="I190" s="62">
        <v>1</v>
      </c>
      <c r="J190" s="7">
        <v>1</v>
      </c>
      <c r="K190" s="1">
        <v>1</v>
      </c>
      <c r="L190" s="1">
        <v>1</v>
      </c>
      <c r="M190" s="1">
        <v>0</v>
      </c>
      <c r="N190" s="62">
        <v>1</v>
      </c>
      <c r="O190" s="7">
        <v>1</v>
      </c>
      <c r="P190" s="1">
        <v>1</v>
      </c>
      <c r="Q190" s="1">
        <v>0</v>
      </c>
      <c r="R190" s="1">
        <v>1</v>
      </c>
      <c r="S190" s="62">
        <v>0</v>
      </c>
      <c r="T190" s="7">
        <v>1</v>
      </c>
      <c r="U190" s="1">
        <v>1</v>
      </c>
      <c r="V190" s="1">
        <v>0</v>
      </c>
      <c r="W190" s="62">
        <v>1</v>
      </c>
      <c r="X190" s="7">
        <v>1</v>
      </c>
      <c r="Y190" s="1">
        <v>0</v>
      </c>
      <c r="Z190" s="1">
        <v>1</v>
      </c>
      <c r="AA190" s="62">
        <v>1</v>
      </c>
      <c r="AB190" s="38">
        <v>1</v>
      </c>
      <c r="AF190" s="31"/>
      <c r="AG190" s="22"/>
      <c r="AH190" s="40" t="s">
        <v>221</v>
      </c>
      <c r="AI190" s="68"/>
      <c r="AJ190">
        <f>COUNTIF(TableA[#This Row], 1)</f>
        <v>2</v>
      </c>
      <c r="AK190">
        <f>COUNTIF(TableB[#This Row], 1)</f>
        <v>4</v>
      </c>
      <c r="AL190">
        <f>COUNTIF(TableD[#This Row], 1)</f>
        <v>3</v>
      </c>
      <c r="AM190">
        <f>COUNTIF(TableE[#This Row], 1)</f>
        <v>3</v>
      </c>
      <c r="AN190">
        <f>COUNTIF(TableF[#This Row], 1)</f>
        <v>3</v>
      </c>
      <c r="AO190">
        <f>COUNTIF(TableG[#This Row], 1)</f>
        <v>1</v>
      </c>
      <c r="AR190" s="31"/>
      <c r="AS190" s="22"/>
      <c r="AT190" s="40" t="s">
        <v>221</v>
      </c>
      <c r="AU190" s="68"/>
      <c r="AV190" s="80">
        <f t="shared" si="99"/>
        <v>0.5</v>
      </c>
      <c r="AW190" s="7"/>
      <c r="AX190" s="7"/>
      <c r="AY190" s="7"/>
      <c r="AZ190" s="7"/>
      <c r="BA190" s="1">
        <f t="shared" si="100"/>
        <v>0.8</v>
      </c>
      <c r="BB190" s="1"/>
      <c r="BC190" s="1"/>
      <c r="BD190" s="1"/>
      <c r="BE190" s="1">
        <f t="shared" si="101"/>
        <v>0.6</v>
      </c>
      <c r="BF190" s="1"/>
      <c r="BG190" s="1"/>
      <c r="BH190" s="1"/>
      <c r="BI190" s="1">
        <f t="shared" si="102"/>
        <v>0.75</v>
      </c>
      <c r="BJ190" s="1"/>
      <c r="BK190" s="1"/>
      <c r="BL190" s="1"/>
      <c r="BM190" s="1">
        <f t="shared" si="103"/>
        <v>0.75</v>
      </c>
      <c r="BN190" s="62"/>
      <c r="BO190" s="62"/>
      <c r="BP190" s="62"/>
      <c r="BQ190" s="81">
        <f t="shared" si="104"/>
        <v>1</v>
      </c>
    </row>
    <row r="191" spans="2:88" ht="15" customHeight="1" x14ac:dyDescent="0.25">
      <c r="B191" s="31"/>
      <c r="C191" s="22"/>
      <c r="D191" s="40" t="s">
        <v>222</v>
      </c>
      <c r="E191" s="68"/>
      <c r="F191" s="20">
        <v>1</v>
      </c>
      <c r="G191" s="1">
        <v>1</v>
      </c>
      <c r="H191" s="1">
        <v>1</v>
      </c>
      <c r="I191" s="62">
        <v>1</v>
      </c>
      <c r="J191" s="7">
        <v>0</v>
      </c>
      <c r="K191" s="1">
        <v>1</v>
      </c>
      <c r="L191" s="1">
        <v>1</v>
      </c>
      <c r="M191" s="1">
        <v>0</v>
      </c>
      <c r="N191" s="62">
        <v>1</v>
      </c>
      <c r="O191" s="7">
        <v>1</v>
      </c>
      <c r="P191" s="1">
        <v>1</v>
      </c>
      <c r="Q191" s="1">
        <v>1</v>
      </c>
      <c r="R191" s="1">
        <v>1</v>
      </c>
      <c r="S191" s="62">
        <v>0</v>
      </c>
      <c r="T191" s="7">
        <v>0</v>
      </c>
      <c r="U191" s="1">
        <v>1</v>
      </c>
      <c r="V191" s="1">
        <v>0</v>
      </c>
      <c r="W191" s="62">
        <v>1</v>
      </c>
      <c r="X191" s="7">
        <v>1</v>
      </c>
      <c r="Y191" s="1">
        <v>1</v>
      </c>
      <c r="Z191" s="1">
        <v>1</v>
      </c>
      <c r="AA191" s="62">
        <v>1</v>
      </c>
      <c r="AB191" s="38">
        <v>1</v>
      </c>
      <c r="AF191" s="31"/>
      <c r="AG191" s="22"/>
      <c r="AH191" s="40" t="s">
        <v>222</v>
      </c>
      <c r="AI191" s="68"/>
      <c r="AJ191">
        <f>COUNTIF(TableA[#This Row], 1)</f>
        <v>4</v>
      </c>
      <c r="AK191">
        <f>COUNTIF(TableB[#This Row], 1)</f>
        <v>3</v>
      </c>
      <c r="AL191">
        <f>COUNTIF(TableD[#This Row], 1)</f>
        <v>4</v>
      </c>
      <c r="AM191">
        <f>COUNTIF(TableE[#This Row], 1)</f>
        <v>2</v>
      </c>
      <c r="AN191">
        <f>COUNTIF(TableF[#This Row], 1)</f>
        <v>4</v>
      </c>
      <c r="AO191">
        <f>COUNTIF(TableG[#This Row], 1)</f>
        <v>1</v>
      </c>
      <c r="AR191" s="31"/>
      <c r="AS191" s="22"/>
      <c r="AT191" s="40" t="s">
        <v>222</v>
      </c>
      <c r="AU191" s="68"/>
      <c r="AV191" s="80">
        <f t="shared" si="99"/>
        <v>1</v>
      </c>
      <c r="AW191" s="7"/>
      <c r="AX191" s="7"/>
      <c r="AY191" s="7"/>
      <c r="AZ191" s="7"/>
      <c r="BA191" s="1">
        <f t="shared" si="100"/>
        <v>0.6</v>
      </c>
      <c r="BB191" s="1"/>
      <c r="BC191" s="1"/>
      <c r="BD191" s="1"/>
      <c r="BE191" s="1">
        <f t="shared" si="101"/>
        <v>0.8</v>
      </c>
      <c r="BF191" s="1"/>
      <c r="BG191" s="1"/>
      <c r="BH191" s="1"/>
      <c r="BI191" s="1">
        <f t="shared" si="102"/>
        <v>0.5</v>
      </c>
      <c r="BJ191" s="1"/>
      <c r="BK191" s="1"/>
      <c r="BL191" s="1"/>
      <c r="BM191" s="1">
        <f t="shared" si="103"/>
        <v>1</v>
      </c>
      <c r="BN191" s="62"/>
      <c r="BO191" s="62"/>
      <c r="BP191" s="62"/>
      <c r="BQ191" s="81">
        <f t="shared" si="104"/>
        <v>1</v>
      </c>
      <c r="BW191" s="97" t="s">
        <v>250</v>
      </c>
      <c r="BX191">
        <v>1</v>
      </c>
      <c r="BY191">
        <v>2</v>
      </c>
      <c r="BZ191">
        <v>3</v>
      </c>
      <c r="CA191">
        <v>4</v>
      </c>
      <c r="CB191">
        <v>5</v>
      </c>
      <c r="CC191">
        <v>6</v>
      </c>
      <c r="CD191">
        <v>7</v>
      </c>
      <c r="CE191">
        <v>8</v>
      </c>
      <c r="CF191">
        <v>9</v>
      </c>
      <c r="CG191">
        <v>10</v>
      </c>
      <c r="CH191">
        <v>11</v>
      </c>
      <c r="CI191">
        <v>12</v>
      </c>
      <c r="CJ191">
        <v>13</v>
      </c>
    </row>
    <row r="192" spans="2:88" ht="15" customHeight="1" x14ac:dyDescent="0.25">
      <c r="B192" s="31"/>
      <c r="C192" s="22"/>
      <c r="D192" s="40" t="s">
        <v>223</v>
      </c>
      <c r="E192" s="68"/>
      <c r="F192" s="20">
        <v>1</v>
      </c>
      <c r="G192" s="1">
        <v>1</v>
      </c>
      <c r="H192" s="1">
        <v>1</v>
      </c>
      <c r="I192" s="62">
        <v>1</v>
      </c>
      <c r="J192" s="7">
        <v>0</v>
      </c>
      <c r="K192" s="1">
        <v>1</v>
      </c>
      <c r="L192" s="1">
        <v>1</v>
      </c>
      <c r="M192" s="1">
        <v>1</v>
      </c>
      <c r="N192" s="62">
        <v>1</v>
      </c>
      <c r="O192" s="7">
        <v>1</v>
      </c>
      <c r="P192" s="1">
        <v>1</v>
      </c>
      <c r="Q192" s="1">
        <v>1</v>
      </c>
      <c r="R192" s="1">
        <v>1</v>
      </c>
      <c r="S192" s="62">
        <v>1</v>
      </c>
      <c r="T192" s="7">
        <v>1</v>
      </c>
      <c r="U192" s="1">
        <v>1</v>
      </c>
      <c r="V192" s="1">
        <v>1</v>
      </c>
      <c r="W192" s="62">
        <v>1</v>
      </c>
      <c r="X192" s="7">
        <v>1</v>
      </c>
      <c r="Y192" s="1">
        <v>1</v>
      </c>
      <c r="Z192" s="1">
        <v>1</v>
      </c>
      <c r="AA192" s="62">
        <v>1</v>
      </c>
      <c r="AB192" s="38">
        <v>1</v>
      </c>
      <c r="AF192" s="31"/>
      <c r="AG192" s="22"/>
      <c r="AH192" s="40" t="s">
        <v>223</v>
      </c>
      <c r="AI192" s="68"/>
      <c r="AJ192">
        <f>COUNTIF(TableA[#This Row], 1)</f>
        <v>4</v>
      </c>
      <c r="AK192">
        <f>COUNTIF(TableB[#This Row], 1)</f>
        <v>4</v>
      </c>
      <c r="AL192">
        <f>COUNTIF(TableD[#This Row], 1)</f>
        <v>5</v>
      </c>
      <c r="AM192">
        <f>COUNTIF(TableE[#This Row], 1)</f>
        <v>4</v>
      </c>
      <c r="AN192">
        <f>COUNTIF(TableF[#This Row], 1)</f>
        <v>4</v>
      </c>
      <c r="AO192">
        <f>COUNTIF(TableG[#This Row], 1)</f>
        <v>1</v>
      </c>
      <c r="AR192" s="31"/>
      <c r="AS192" s="22"/>
      <c r="AT192" s="40" t="s">
        <v>223</v>
      </c>
      <c r="AU192" s="68"/>
      <c r="AV192" s="80">
        <f t="shared" si="99"/>
        <v>1</v>
      </c>
      <c r="AW192" s="7"/>
      <c r="AX192" s="7"/>
      <c r="AY192" s="7"/>
      <c r="AZ192" s="7"/>
      <c r="BA192" s="1">
        <f t="shared" si="100"/>
        <v>0.8</v>
      </c>
      <c r="BB192" s="1"/>
      <c r="BC192" s="1"/>
      <c r="BD192" s="1"/>
      <c r="BE192" s="1">
        <f t="shared" si="101"/>
        <v>1</v>
      </c>
      <c r="BF192" s="1"/>
      <c r="BG192" s="1"/>
      <c r="BH192" s="1"/>
      <c r="BI192" s="1">
        <f t="shared" si="102"/>
        <v>1</v>
      </c>
      <c r="BJ192" s="1"/>
      <c r="BK192" s="1"/>
      <c r="BL192" s="1"/>
      <c r="BM192" s="1">
        <f t="shared" si="103"/>
        <v>1</v>
      </c>
      <c r="BN192" s="62"/>
      <c r="BO192" s="62"/>
      <c r="BP192" s="62"/>
      <c r="BQ192" s="81">
        <f t="shared" si="104"/>
        <v>1</v>
      </c>
      <c r="BV192" s="125" t="s">
        <v>251</v>
      </c>
      <c r="BW192" s="77" t="s">
        <v>243</v>
      </c>
      <c r="BX192" s="88">
        <f>BX10</f>
        <v>0.63043478260869568</v>
      </c>
      <c r="BY192" s="88">
        <f>BX20</f>
        <v>0.5625</v>
      </c>
      <c r="BZ192" s="88">
        <f>BX28</f>
        <v>0.73113207547169812</v>
      </c>
      <c r="CA192" s="88">
        <f>BX67</f>
        <v>0.515625</v>
      </c>
      <c r="CB192" s="88">
        <f>BX67</f>
        <v>0.515625</v>
      </c>
      <c r="CC192" s="88">
        <f>BX74</f>
        <v>0.375</v>
      </c>
      <c r="CD192" s="88">
        <f>BX80</f>
        <v>0.375</v>
      </c>
      <c r="CE192" s="88">
        <f>BX87</f>
        <v>0.64423076923076927</v>
      </c>
      <c r="CF192" s="88">
        <f>BX97</f>
        <v>0.73880597014925375</v>
      </c>
      <c r="CG192" s="88">
        <f>BX128</f>
        <v>0.84499999999999997</v>
      </c>
      <c r="CH192" s="88">
        <f>BX156</f>
        <v>0.72413793103448276</v>
      </c>
      <c r="CI192" s="88">
        <f>BX170</f>
        <v>0.625</v>
      </c>
      <c r="CJ192" s="88">
        <f>BX178</f>
        <v>0.80379746835443033</v>
      </c>
    </row>
    <row r="193" spans="2:88" ht="15" customHeight="1" x14ac:dyDescent="0.25">
      <c r="B193" s="31"/>
      <c r="C193" s="22"/>
      <c r="D193" s="40" t="s">
        <v>224</v>
      </c>
      <c r="E193" s="68"/>
      <c r="F193" s="20">
        <v>0</v>
      </c>
      <c r="G193" s="1">
        <v>1</v>
      </c>
      <c r="H193" s="1">
        <v>1</v>
      </c>
      <c r="I193" s="62">
        <v>1</v>
      </c>
      <c r="J193" s="7">
        <v>1</v>
      </c>
      <c r="K193" s="1">
        <v>1</v>
      </c>
      <c r="L193" s="1">
        <v>1</v>
      </c>
      <c r="M193" s="1">
        <v>1</v>
      </c>
      <c r="N193" s="62">
        <v>1</v>
      </c>
      <c r="O193" s="7">
        <v>1</v>
      </c>
      <c r="P193" s="1">
        <v>1</v>
      </c>
      <c r="Q193" s="1">
        <v>1</v>
      </c>
      <c r="R193" s="1">
        <v>1</v>
      </c>
      <c r="S193" s="62">
        <v>1</v>
      </c>
      <c r="T193" s="7">
        <v>1</v>
      </c>
      <c r="U193" s="1">
        <v>1</v>
      </c>
      <c r="V193" s="1">
        <v>1</v>
      </c>
      <c r="W193" s="62">
        <v>1</v>
      </c>
      <c r="X193" s="7">
        <v>1</v>
      </c>
      <c r="Y193" s="1">
        <v>1</v>
      </c>
      <c r="Z193" s="1">
        <v>1</v>
      </c>
      <c r="AA193" s="62">
        <v>1</v>
      </c>
      <c r="AB193" s="38">
        <v>1</v>
      </c>
      <c r="AF193" s="31"/>
      <c r="AG193" s="22"/>
      <c r="AH193" s="40" t="s">
        <v>224</v>
      </c>
      <c r="AI193" s="68"/>
      <c r="AJ193">
        <f>COUNTIF(TableA[#This Row], 1)</f>
        <v>3</v>
      </c>
      <c r="AK193">
        <f>COUNTIF(TableB[#This Row], 1)</f>
        <v>5</v>
      </c>
      <c r="AL193">
        <f>COUNTIF(TableD[#This Row], 1)</f>
        <v>5</v>
      </c>
      <c r="AM193">
        <f>COUNTIF(TableE[#This Row], 1)</f>
        <v>4</v>
      </c>
      <c r="AN193">
        <f>COUNTIF(TableF[#This Row], 1)</f>
        <v>4</v>
      </c>
      <c r="AO193">
        <f>COUNTIF(TableG[#This Row], 1)</f>
        <v>1</v>
      </c>
      <c r="AR193" s="31"/>
      <c r="AS193" s="22"/>
      <c r="AT193" s="40" t="s">
        <v>224</v>
      </c>
      <c r="AU193" s="68"/>
      <c r="AV193" s="80">
        <f t="shared" si="99"/>
        <v>0.75</v>
      </c>
      <c r="AW193" s="7"/>
      <c r="AX193" s="7"/>
      <c r="AY193" s="7"/>
      <c r="AZ193" s="7"/>
      <c r="BA193" s="1">
        <f t="shared" si="100"/>
        <v>1</v>
      </c>
      <c r="BB193" s="1"/>
      <c r="BC193" s="1"/>
      <c r="BD193" s="1"/>
      <c r="BE193" s="1">
        <f t="shared" si="101"/>
        <v>1</v>
      </c>
      <c r="BF193" s="1"/>
      <c r="BG193" s="1"/>
      <c r="BH193" s="1"/>
      <c r="BI193" s="1">
        <f t="shared" si="102"/>
        <v>1</v>
      </c>
      <c r="BJ193" s="1"/>
      <c r="BK193" s="1"/>
      <c r="BL193" s="1"/>
      <c r="BM193" s="1">
        <f t="shared" si="103"/>
        <v>1</v>
      </c>
      <c r="BN193" s="62"/>
      <c r="BO193" s="62"/>
      <c r="BP193" s="62"/>
      <c r="BQ193" s="81">
        <f t="shared" si="104"/>
        <v>1</v>
      </c>
      <c r="BV193" s="125"/>
      <c r="BW193" s="77" t="s">
        <v>242</v>
      </c>
      <c r="BX193" s="88">
        <f t="shared" ref="BX193:BX195" si="126">BX11</f>
        <v>4.3478260869565216E-2</v>
      </c>
      <c r="BY193" s="88">
        <f t="shared" ref="BY193:BY195" si="127">BX21</f>
        <v>8.7499999999999994E-2</v>
      </c>
      <c r="BZ193" s="88">
        <f t="shared" ref="BZ193:BZ195" si="128">BX29</f>
        <v>0.13679245283018868</v>
      </c>
      <c r="CA193" s="88">
        <f t="shared" ref="CA193:CA195" si="129">BX68</f>
        <v>9.375E-2</v>
      </c>
      <c r="CB193" s="88">
        <f t="shared" ref="CB193:CB195" si="130">BX68</f>
        <v>9.375E-2</v>
      </c>
      <c r="CC193" s="88">
        <f t="shared" ref="CC193:CC195" si="131">BX75</f>
        <v>2.0833333333333332E-2</v>
      </c>
      <c r="CD193" s="88">
        <f t="shared" ref="CD193:CD195" si="132">BX81</f>
        <v>0</v>
      </c>
      <c r="CE193" s="88">
        <f t="shared" ref="CE193:CE195" si="133">BX88</f>
        <v>9.6153846153846159E-2</v>
      </c>
      <c r="CF193" s="88">
        <f t="shared" ref="CF193:CF195" si="134">BX98</f>
        <v>6.7164179104477612E-2</v>
      </c>
      <c r="CG193" s="88">
        <f t="shared" ref="CG193:CG195" si="135">BX129</f>
        <v>0.01</v>
      </c>
      <c r="CH193" s="88">
        <f t="shared" ref="CH193:CH195" si="136">BX157</f>
        <v>3.4482758620689655E-2</v>
      </c>
      <c r="CI193" s="88">
        <f t="shared" ref="CI193:CI195" si="137">BX171</f>
        <v>1.2500000000000001E-2</v>
      </c>
      <c r="CJ193" s="88">
        <f t="shared" ref="CJ193:CJ195" si="138">BX179</f>
        <v>3.1645569620253167E-2</v>
      </c>
    </row>
    <row r="194" spans="2:88" ht="15" customHeight="1" x14ac:dyDescent="0.25">
      <c r="B194" s="31"/>
      <c r="C194" s="22"/>
      <c r="D194" s="40" t="s">
        <v>225</v>
      </c>
      <c r="E194" s="68"/>
      <c r="F194" s="20">
        <v>1</v>
      </c>
      <c r="G194" s="1">
        <v>1</v>
      </c>
      <c r="H194" s="1">
        <v>1</v>
      </c>
      <c r="I194" s="62">
        <v>1</v>
      </c>
      <c r="J194" s="7">
        <v>1</v>
      </c>
      <c r="K194" s="1">
        <v>1</v>
      </c>
      <c r="L194" s="1">
        <v>1</v>
      </c>
      <c r="M194" s="1">
        <v>1</v>
      </c>
      <c r="N194" s="62">
        <v>1</v>
      </c>
      <c r="O194" s="7">
        <v>1</v>
      </c>
      <c r="P194" s="1">
        <v>1</v>
      </c>
      <c r="Q194" s="1">
        <v>1</v>
      </c>
      <c r="R194" s="1">
        <v>1</v>
      </c>
      <c r="S194" s="62">
        <v>1</v>
      </c>
      <c r="T194" s="7">
        <v>1</v>
      </c>
      <c r="U194" s="1">
        <v>1</v>
      </c>
      <c r="V194" s="1">
        <v>1</v>
      </c>
      <c r="W194" s="62">
        <v>1</v>
      </c>
      <c r="X194" s="7">
        <v>1</v>
      </c>
      <c r="Y194" s="1">
        <v>1</v>
      </c>
      <c r="Z194" s="1">
        <v>1</v>
      </c>
      <c r="AA194" s="62">
        <v>1</v>
      </c>
      <c r="AB194" s="38">
        <v>1</v>
      </c>
      <c r="AF194" s="31"/>
      <c r="AG194" s="22"/>
      <c r="AH194" s="40" t="s">
        <v>225</v>
      </c>
      <c r="AI194" s="68"/>
      <c r="AJ194">
        <f>COUNTIF(TableA[#This Row], 1)</f>
        <v>4</v>
      </c>
      <c r="AK194">
        <f>COUNTIF(TableB[#This Row], 1)</f>
        <v>5</v>
      </c>
      <c r="AL194">
        <f>COUNTIF(TableD[#This Row], 1)</f>
        <v>5</v>
      </c>
      <c r="AM194">
        <f>COUNTIF(TableE[#This Row], 1)</f>
        <v>4</v>
      </c>
      <c r="AN194">
        <f>COUNTIF(TableF[#This Row], 1)</f>
        <v>4</v>
      </c>
      <c r="AO194">
        <f>COUNTIF(TableG[#This Row], 1)</f>
        <v>1</v>
      </c>
      <c r="AR194" s="31"/>
      <c r="AS194" s="22"/>
      <c r="AT194" s="40" t="s">
        <v>225</v>
      </c>
      <c r="AU194" s="68"/>
      <c r="AV194" s="80">
        <f t="shared" si="99"/>
        <v>1</v>
      </c>
      <c r="AW194" s="7"/>
      <c r="AX194" s="7"/>
      <c r="AY194" s="7"/>
      <c r="AZ194" s="7"/>
      <c r="BA194" s="1">
        <f t="shared" si="100"/>
        <v>1</v>
      </c>
      <c r="BB194" s="1"/>
      <c r="BC194" s="1"/>
      <c r="BD194" s="1"/>
      <c r="BE194" s="1">
        <f t="shared" si="101"/>
        <v>1</v>
      </c>
      <c r="BF194" s="1"/>
      <c r="BG194" s="1"/>
      <c r="BH194" s="1"/>
      <c r="BI194" s="1">
        <f t="shared" si="102"/>
        <v>1</v>
      </c>
      <c r="BJ194" s="1"/>
      <c r="BK194" s="1"/>
      <c r="BL194" s="1"/>
      <c r="BM194" s="1">
        <f t="shared" si="103"/>
        <v>1</v>
      </c>
      <c r="BN194" s="62"/>
      <c r="BO194" s="62"/>
      <c r="BP194" s="62"/>
      <c r="BQ194" s="81">
        <f t="shared" si="104"/>
        <v>1</v>
      </c>
      <c r="BV194" s="125"/>
      <c r="BW194" s="77" t="s">
        <v>241</v>
      </c>
      <c r="BX194" s="88">
        <f t="shared" si="126"/>
        <v>3.2608695652173912E-2</v>
      </c>
      <c r="BY194" s="88">
        <f t="shared" si="127"/>
        <v>2.5000000000000001E-2</v>
      </c>
      <c r="BZ194" s="88">
        <f t="shared" si="128"/>
        <v>2.358490566037736E-2</v>
      </c>
      <c r="CA194" s="88">
        <f t="shared" si="129"/>
        <v>6.25E-2</v>
      </c>
      <c r="CB194" s="88">
        <f t="shared" si="130"/>
        <v>6.25E-2</v>
      </c>
      <c r="CC194" s="88">
        <f t="shared" si="131"/>
        <v>2.0833333333333332E-2</v>
      </c>
      <c r="CD194" s="88">
        <f t="shared" si="132"/>
        <v>0</v>
      </c>
      <c r="CE194" s="88">
        <f t="shared" si="133"/>
        <v>4.807692307692308E-2</v>
      </c>
      <c r="CF194" s="88">
        <f t="shared" si="134"/>
        <v>1.4925373134328358E-2</v>
      </c>
      <c r="CG194" s="88">
        <f t="shared" si="135"/>
        <v>0</v>
      </c>
      <c r="CH194" s="88">
        <f t="shared" si="136"/>
        <v>0</v>
      </c>
      <c r="CI194" s="88">
        <f t="shared" si="137"/>
        <v>0</v>
      </c>
      <c r="CJ194" s="88">
        <f t="shared" si="138"/>
        <v>6.3291139240506328E-3</v>
      </c>
    </row>
    <row r="195" spans="2:88" ht="15" customHeight="1" x14ac:dyDescent="0.25">
      <c r="B195" s="31"/>
      <c r="C195" s="22"/>
      <c r="D195" s="40" t="s">
        <v>226</v>
      </c>
      <c r="E195" s="68"/>
      <c r="F195" s="20">
        <v>1</v>
      </c>
      <c r="G195" s="1">
        <v>1</v>
      </c>
      <c r="H195" s="1">
        <v>0</v>
      </c>
      <c r="I195" s="62">
        <v>1</v>
      </c>
      <c r="J195" s="7">
        <v>1</v>
      </c>
      <c r="K195" s="1">
        <v>1</v>
      </c>
      <c r="L195" s="1">
        <v>1</v>
      </c>
      <c r="M195" s="1">
        <v>1</v>
      </c>
      <c r="N195" s="62">
        <v>1</v>
      </c>
      <c r="O195" s="7">
        <v>1</v>
      </c>
      <c r="P195" s="1">
        <v>1</v>
      </c>
      <c r="Q195" s="1">
        <v>1</v>
      </c>
      <c r="R195" s="1">
        <v>0</v>
      </c>
      <c r="S195" s="62">
        <v>1</v>
      </c>
      <c r="T195" s="7">
        <v>1</v>
      </c>
      <c r="U195" s="1">
        <v>1</v>
      </c>
      <c r="V195" s="1">
        <v>1</v>
      </c>
      <c r="W195" s="62">
        <v>1</v>
      </c>
      <c r="X195" s="7">
        <v>1</v>
      </c>
      <c r="Y195" s="1">
        <v>1</v>
      </c>
      <c r="Z195" s="1">
        <v>0</v>
      </c>
      <c r="AA195" s="62">
        <v>1</v>
      </c>
      <c r="AB195" s="38">
        <v>1</v>
      </c>
      <c r="AF195" s="31"/>
      <c r="AG195" s="22"/>
      <c r="AH195" s="40" t="s">
        <v>226</v>
      </c>
      <c r="AI195" s="68"/>
      <c r="AJ195">
        <f>COUNTIF(TableA[#This Row], 1)</f>
        <v>3</v>
      </c>
      <c r="AK195">
        <f>COUNTIF(TableB[#This Row], 1)</f>
        <v>5</v>
      </c>
      <c r="AL195">
        <f>COUNTIF(TableD[#This Row], 1)</f>
        <v>4</v>
      </c>
      <c r="AM195">
        <f>COUNTIF(TableE[#This Row], 1)</f>
        <v>4</v>
      </c>
      <c r="AN195">
        <f>COUNTIF(TableF[#This Row], 1)</f>
        <v>3</v>
      </c>
      <c r="AO195">
        <f>COUNTIF(TableG[#This Row], 1)</f>
        <v>1</v>
      </c>
      <c r="AR195" s="31"/>
      <c r="AS195" s="22"/>
      <c r="AT195" s="40" t="s">
        <v>226</v>
      </c>
      <c r="AU195" s="68"/>
      <c r="AV195" s="80">
        <f t="shared" si="99"/>
        <v>0.75</v>
      </c>
      <c r="AW195" s="7"/>
      <c r="AX195" s="7"/>
      <c r="AY195" s="7"/>
      <c r="AZ195" s="7"/>
      <c r="BA195" s="1">
        <f t="shared" si="100"/>
        <v>1</v>
      </c>
      <c r="BB195" s="1"/>
      <c r="BC195" s="1"/>
      <c r="BD195" s="1"/>
      <c r="BE195" s="1">
        <f t="shared" si="101"/>
        <v>0.8</v>
      </c>
      <c r="BF195" s="1"/>
      <c r="BG195" s="1"/>
      <c r="BH195" s="1"/>
      <c r="BI195" s="1">
        <f t="shared" si="102"/>
        <v>1</v>
      </c>
      <c r="BJ195" s="1"/>
      <c r="BK195" s="1"/>
      <c r="BL195" s="1"/>
      <c r="BM195" s="1">
        <f t="shared" si="103"/>
        <v>0.75</v>
      </c>
      <c r="BN195" s="62"/>
      <c r="BO195" s="62"/>
      <c r="BP195" s="62"/>
      <c r="BQ195" s="81">
        <f t="shared" si="104"/>
        <v>1</v>
      </c>
      <c r="BV195" s="125"/>
      <c r="BW195" s="77" t="s">
        <v>240</v>
      </c>
      <c r="BX195" s="88">
        <f t="shared" si="126"/>
        <v>0.21739130434782608</v>
      </c>
      <c r="BY195" s="88">
        <f t="shared" si="127"/>
        <v>0.32500000000000001</v>
      </c>
      <c r="BZ195" s="88">
        <f t="shared" si="128"/>
        <v>0.10849056603773585</v>
      </c>
      <c r="CA195" s="88">
        <f t="shared" si="129"/>
        <v>0.328125</v>
      </c>
      <c r="CB195" s="88">
        <f t="shared" si="130"/>
        <v>0.328125</v>
      </c>
      <c r="CC195" s="88">
        <f t="shared" si="131"/>
        <v>0.58333333333333337</v>
      </c>
      <c r="CD195" s="88">
        <f t="shared" si="132"/>
        <v>0</v>
      </c>
      <c r="CE195" s="88">
        <f t="shared" si="133"/>
        <v>0.21153846153846154</v>
      </c>
      <c r="CF195" s="88">
        <f t="shared" si="134"/>
        <v>0.17910447761194029</v>
      </c>
      <c r="CG195" s="88">
        <f t="shared" si="135"/>
        <v>0.14499999999999999</v>
      </c>
      <c r="CH195" s="88">
        <f t="shared" si="136"/>
        <v>0.2413793103448276</v>
      </c>
      <c r="CI195" s="88">
        <f t="shared" si="137"/>
        <v>0.36249999999999999</v>
      </c>
      <c r="CJ195" s="88">
        <f t="shared" si="138"/>
        <v>0.15822784810126583</v>
      </c>
    </row>
    <row r="196" spans="2:88" ht="15" customHeight="1" thickBot="1" x14ac:dyDescent="0.3">
      <c r="B196" s="32"/>
      <c r="C196" s="24"/>
      <c r="D196" s="41"/>
      <c r="E196" s="32"/>
      <c r="F196" s="8"/>
      <c r="G196" s="4"/>
      <c r="H196" s="4"/>
      <c r="I196" s="63"/>
      <c r="J196" s="8"/>
      <c r="K196" s="4"/>
      <c r="L196" s="63"/>
      <c r="M196" s="4"/>
      <c r="N196" s="63"/>
      <c r="O196" s="8"/>
      <c r="P196" s="4"/>
      <c r="Q196" s="63"/>
      <c r="R196" s="63"/>
      <c r="S196" s="63"/>
      <c r="T196" s="8"/>
      <c r="U196" s="4"/>
      <c r="V196" s="4"/>
      <c r="W196" s="63"/>
      <c r="X196" s="8"/>
      <c r="Y196" s="36"/>
      <c r="Z196" s="36"/>
      <c r="AA196" s="63"/>
      <c r="AB196" s="36"/>
      <c r="AF196" s="32"/>
      <c r="AG196" s="24"/>
      <c r="AH196" s="41"/>
      <c r="AI196" s="32"/>
      <c r="AR196" s="32"/>
      <c r="AS196" s="24"/>
      <c r="AT196" s="41"/>
      <c r="AU196" s="32"/>
      <c r="AV196" s="82"/>
      <c r="AW196" s="10"/>
      <c r="AX196" s="10"/>
      <c r="AY196" s="10"/>
      <c r="AZ196" s="10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65"/>
      <c r="BO196" s="65"/>
      <c r="BP196" s="65"/>
      <c r="BQ196" s="83"/>
      <c r="BY196">
        <v>1</v>
      </c>
    </row>
    <row r="199" spans="2:88" ht="15.75" thickBot="1" x14ac:dyDescent="0.3">
      <c r="AJ199" t="s">
        <v>249</v>
      </c>
    </row>
    <row r="200" spans="2:88" x14ac:dyDescent="0.25">
      <c r="AI200" s="78"/>
      <c r="AJ200" s="95" t="s">
        <v>229</v>
      </c>
      <c r="AK200" s="95" t="s">
        <v>230</v>
      </c>
      <c r="AL200" s="95" t="s">
        <v>231</v>
      </c>
      <c r="AM200" s="95" t="s">
        <v>232</v>
      </c>
      <c r="AN200" s="95" t="s">
        <v>233</v>
      </c>
      <c r="AO200" s="96" t="s">
        <v>234</v>
      </c>
    </row>
    <row r="201" spans="2:88" x14ac:dyDescent="0.25">
      <c r="AI201" s="80" t="s">
        <v>248</v>
      </c>
      <c r="AJ201" s="1">
        <f>SUM(AJ10:AJ196)</f>
        <v>454</v>
      </c>
      <c r="AK201" s="1">
        <f t="shared" ref="AK201:AO201" si="139">SUM(AK10:AK196)</f>
        <v>682</v>
      </c>
      <c r="AL201" s="1">
        <f t="shared" si="139"/>
        <v>651</v>
      </c>
      <c r="AM201" s="1">
        <f t="shared" si="139"/>
        <v>511</v>
      </c>
      <c r="AN201" s="1">
        <f t="shared" si="139"/>
        <v>508</v>
      </c>
      <c r="AO201" s="81">
        <f t="shared" si="139"/>
        <v>144</v>
      </c>
    </row>
    <row r="202" spans="2:88" x14ac:dyDescent="0.25">
      <c r="AI202" s="80" t="s">
        <v>247</v>
      </c>
      <c r="AJ202" s="1">
        <f>(AJ6*147)</f>
        <v>588</v>
      </c>
      <c r="AK202" s="1">
        <f t="shared" ref="AK202:AO202" si="140">(AK6*147)</f>
        <v>735</v>
      </c>
      <c r="AL202" s="1">
        <f t="shared" si="140"/>
        <v>735</v>
      </c>
      <c r="AM202" s="1">
        <f t="shared" si="140"/>
        <v>588</v>
      </c>
      <c r="AN202" s="1">
        <f t="shared" si="140"/>
        <v>588</v>
      </c>
      <c r="AO202" s="81">
        <f t="shared" si="140"/>
        <v>147</v>
      </c>
    </row>
    <row r="203" spans="2:88" ht="15.75" thickBot="1" x14ac:dyDescent="0.3">
      <c r="AI203" s="82"/>
      <c r="AJ203" s="86">
        <f>AJ201/AJ202</f>
        <v>0.77210884353741494</v>
      </c>
      <c r="AK203" s="86">
        <f t="shared" ref="AK203:AO203" si="141">AK201/AK202</f>
        <v>0.92789115646258502</v>
      </c>
      <c r="AL203" s="86">
        <f t="shared" si="141"/>
        <v>0.88571428571428568</v>
      </c>
      <c r="AM203" s="86">
        <f t="shared" si="141"/>
        <v>0.86904761904761907</v>
      </c>
      <c r="AN203" s="86">
        <f t="shared" si="141"/>
        <v>0.86394557823129248</v>
      </c>
      <c r="AO203" s="87">
        <f t="shared" si="141"/>
        <v>0.97959183673469385</v>
      </c>
    </row>
  </sheetData>
  <mergeCells count="8">
    <mergeCell ref="BV192:BV195"/>
    <mergeCell ref="AV4:BQ4"/>
    <mergeCell ref="F3:X3"/>
    <mergeCell ref="F4:I4"/>
    <mergeCell ref="J4:N4"/>
    <mergeCell ref="O4:S4"/>
    <mergeCell ref="T4:W4"/>
    <mergeCell ref="X4:AA4"/>
  </mergeCells>
  <conditionalFormatting sqref="AW15:BQ19 BW10:BW11 BW13 AZ10:BA14 AW25:BQ27 AZ20:BA24 AW33:BQ57 AZ28:BA32 AZ58:BA62 AW72:BQ72 AZ66:BA70 AW78:BQ78 AZ73:BA77 AW84:BQ86 AZ79:BA83 AZ87:BA91 AW92:BQ96 AW102:BQ113 AZ97:BA101 AW119:BQ127 AZ114:BA118 AW133:BQ155 AZ128:BA132 AW161:BQ169 AZ156:BA160 AW175:BQ177 AZ170:BA174 AW183:BQ195 AZ178:BA182 AW63:BQ65 AV10:AV195 BE10:BE14 BE20:BE24 BE28:BE32 BE58:BE62 AW71:BC71 BE71:BQ71 BE73:BE77 BE79:BE83 BE87:BE91 BE97:BE101 BE114:BE118 BE128:BE132 BE156:BE160 BE170:BE174 BE178:BE182 BI10:BI14 BI20:BI24 BI28:BI32 BI58:BI62 BE66:BE70 BI66:BI70 BI73:BI77 BI79:BI83 BI87:BI91 BI97:BI101 BI114:BI118 BI128:BI132 BI156:BI160 BI170:BI174 BI178:BI182 BM10:BM14 BM20:BM24 BM28:BM32 BM58:BM62 BM66:BM70 BM73:BM77 BM79:BM83 BM87:BM91 BM97:BM101 BM114:BM118 BM128:BM132 BM156:BM160 BM170:BM174 BM178:BM182 BQ10:BQ14 BQ20:BQ24 BQ28:BQ32 BQ58:BQ62 BQ66:BQ70 BQ73:BQ77 BQ79:BQ83 BQ87:BQ91 BQ97:BQ101 BQ114:BQ118 BQ128:BQ132 BQ156:BQ160 BQ170:BQ174 BQ178:BQ182">
    <cfRule type="containsBlanks" dxfId="80" priority="47">
      <formula>LEN(TRIM(AV10))=0</formula>
    </cfRule>
    <cfRule type="cellIs" dxfId="79" priority="50" operator="between">
      <formula>0.75</formula>
      <formula>1</formula>
    </cfRule>
    <cfRule type="cellIs" dxfId="78" priority="51" operator="between">
      <formula>0.5</formula>
      <formula>0.75</formula>
    </cfRule>
    <cfRule type="cellIs" dxfId="77" priority="52" operator="between">
      <formula>0</formula>
      <formula>0.25</formula>
    </cfRule>
    <cfRule type="cellIs" dxfId="76" priority="53" operator="between">
      <formula>0.25</formula>
      <formula>0.5</formula>
    </cfRule>
  </conditionalFormatting>
  <conditionalFormatting sqref="AW15:BQ19 AZ10:BA14 AW25:BQ27 AZ20:BA24 AW33:BQ57 AZ28:BA32 AZ58:BA62 AW72:BQ72 AZ66:BA70 AW78:BQ78 AZ73:BA77 AW84:BQ86 AZ79:BA83 AZ87:BA91 AW92:BQ96 AW102:BQ113 AZ97:BA101 AW119:BQ127 AZ114:BA118 AW133:BQ155 AZ128:BA132 AW161:BQ169 AZ156:BA160 AW175:BQ177 AZ170:BA174 AW183:BQ195 AZ178:BA182 AW63:BQ65 AV10:AV195 BE10:BE14 BE20:BE24 BE28:BE32 BE58:BE62 AW71:BC71 BE71:BQ71 BE73:BE77 BE79:BE83 BE87:BE91 BE97:BE101 BE114:BE118 BE128:BE132 BE156:BE160 BE170:BE174 BE178:BE182 BI10:BI14 BI20:BI24 BI28:BI32 BI58:BI62 BE66:BE70 BI66:BI70 BI73:BI77 BI79:BI83 BI87:BI91 BI97:BI101 BI114:BI118 BI128:BI132 BI156:BI160 BI170:BI174 BI178:BI182 BM10:BM14 BM20:BM24 BM28:BM32 BM58:BM62 BM66:BM70 BM73:BM77 BM79:BM83 BM87:BM91 BM97:BM101 BM114:BM118 BM128:BM132 BM156:BM160 BM170:BM174 BM178:BM182 BQ10:BQ14 BQ20:BQ24 BQ28:BQ32 BQ58:BQ62 BQ66:BQ70 BQ73:BQ77 BQ79:BQ83 BQ87:BQ91 BQ97:BQ101 BQ114:BQ118 BQ128:BQ132 BQ156:BQ160 BQ170:BQ174 BQ178:BQ182">
    <cfRule type="cellIs" dxfId="75" priority="48" operator="equal">
      <formula>0</formula>
    </cfRule>
  </conditionalFormatting>
  <conditionalFormatting sqref="AX10">
    <cfRule type="containsBlanks" dxfId="74" priority="37">
      <formula>LEN(TRIM(AX10))=0</formula>
    </cfRule>
    <cfRule type="cellIs" dxfId="73" priority="38" operator="between">
      <formula>0.75</formula>
      <formula>1</formula>
    </cfRule>
    <cfRule type="cellIs" dxfId="72" priority="39" operator="between">
      <formula>0.5</formula>
      <formula>0.75</formula>
    </cfRule>
    <cfRule type="cellIs" dxfId="71" priority="40" operator="between">
      <formula>0</formula>
      <formula>0.25</formula>
    </cfRule>
    <cfRule type="cellIs" dxfId="70" priority="41" operator="between">
      <formula>0.25</formula>
      <formula>0.5</formula>
    </cfRule>
  </conditionalFormatting>
  <conditionalFormatting sqref="BC10">
    <cfRule type="containsBlanks" dxfId="69" priority="27">
      <formula>LEN(TRIM(BC10))=0</formula>
    </cfRule>
    <cfRule type="cellIs" dxfId="68" priority="28" operator="between">
      <formula>0.75</formula>
      <formula>1</formula>
    </cfRule>
    <cfRule type="cellIs" dxfId="67" priority="29" operator="between">
      <formula>0.5</formula>
      <formula>0.75</formula>
    </cfRule>
    <cfRule type="cellIs" dxfId="66" priority="30" operator="between">
      <formula>0</formula>
      <formula>0.25</formula>
    </cfRule>
    <cfRule type="cellIs" dxfId="65" priority="31" operator="between">
      <formula>0.25</formula>
      <formula>0.5</formula>
    </cfRule>
  </conditionalFormatting>
  <conditionalFormatting sqref="BG10">
    <cfRule type="containsBlanks" dxfId="64" priority="22">
      <formula>LEN(TRIM(BG10))=0</formula>
    </cfRule>
    <cfRule type="cellIs" dxfId="63" priority="23" operator="between">
      <formula>0.75</formula>
      <formula>1</formula>
    </cfRule>
    <cfRule type="cellIs" dxfId="62" priority="24" operator="between">
      <formula>0.5</formula>
      <formula>0.75</formula>
    </cfRule>
    <cfRule type="cellIs" dxfId="61" priority="25" operator="between">
      <formula>0</formula>
      <formula>0.25</formula>
    </cfRule>
    <cfRule type="cellIs" dxfId="60" priority="26" operator="between">
      <formula>0.25</formula>
      <formula>0.5</formula>
    </cfRule>
  </conditionalFormatting>
  <conditionalFormatting sqref="BK10">
    <cfRule type="containsBlanks" dxfId="59" priority="17">
      <formula>LEN(TRIM(BK10))=0</formula>
    </cfRule>
    <cfRule type="cellIs" dxfId="58" priority="18" operator="between">
      <formula>0.75</formula>
      <formula>1</formula>
    </cfRule>
    <cfRule type="cellIs" dxfId="57" priority="19" operator="between">
      <formula>0.5</formula>
      <formula>0.75</formula>
    </cfRule>
    <cfRule type="cellIs" dxfId="56" priority="20" operator="between">
      <formula>0</formula>
      <formula>0.25</formula>
    </cfRule>
    <cfRule type="cellIs" dxfId="55" priority="21" operator="between">
      <formula>0.25</formula>
      <formula>0.5</formula>
    </cfRule>
  </conditionalFormatting>
  <conditionalFormatting sqref="BO10">
    <cfRule type="containsBlanks" dxfId="54" priority="12">
      <formula>LEN(TRIM(BO10))=0</formula>
    </cfRule>
    <cfRule type="cellIs" dxfId="53" priority="13" operator="between">
      <formula>0.75</formula>
      <formula>1</formula>
    </cfRule>
    <cfRule type="cellIs" dxfId="52" priority="14" operator="between">
      <formula>0.5</formula>
      <formula>0.75</formula>
    </cfRule>
    <cfRule type="cellIs" dxfId="51" priority="15" operator="between">
      <formula>0</formula>
      <formula>0.25</formula>
    </cfRule>
    <cfRule type="cellIs" dxfId="50" priority="16" operator="between">
      <formula>0.25</formula>
      <formula>0.5</formula>
    </cfRule>
  </conditionalFormatting>
  <conditionalFormatting sqref="BS10">
    <cfRule type="containsBlanks" dxfId="49" priority="7">
      <formula>LEN(TRIM(BS10))=0</formula>
    </cfRule>
    <cfRule type="cellIs" dxfId="48" priority="8" operator="between">
      <formula>0.75</formula>
      <formula>1</formula>
    </cfRule>
    <cfRule type="cellIs" dxfId="47" priority="9" operator="between">
      <formula>0.5</formula>
      <formula>0.75</formula>
    </cfRule>
    <cfRule type="cellIs" dxfId="46" priority="10" operator="between">
      <formula>0</formula>
      <formula>0.25</formula>
    </cfRule>
    <cfRule type="cellIs" dxfId="45" priority="11" operator="between">
      <formula>0.25</formula>
      <formula>0.5</formula>
    </cfRule>
  </conditionalFormatting>
  <conditionalFormatting sqref="BS20">
    <cfRule type="containsBlanks" dxfId="44" priority="2">
      <formula>LEN(TRIM(BS20))=0</formula>
    </cfRule>
    <cfRule type="cellIs" dxfId="43" priority="3" operator="between">
      <formula>0.75</formula>
      <formula>1</formula>
    </cfRule>
    <cfRule type="cellIs" dxfId="42" priority="4" operator="between">
      <formula>0.5</formula>
      <formula>0.75</formula>
    </cfRule>
    <cfRule type="cellIs" dxfId="41" priority="5" operator="between">
      <formula>0</formula>
      <formula>0.25</formula>
    </cfRule>
    <cfRule type="cellIs" dxfId="40" priority="6" operator="between">
      <formula>0.25</formula>
      <formula>0.5</formula>
    </cfRule>
  </conditionalFormatting>
  <conditionalFormatting sqref="F10:AB19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8" orientation="landscape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zoomScale="70" zoomScaleNormal="70" workbookViewId="0">
      <selection sqref="A1:H3"/>
    </sheetView>
  </sheetViews>
  <sheetFormatPr defaultRowHeight="15" x14ac:dyDescent="0.25"/>
  <cols>
    <col min="12" max="12" width="13.85546875" customWidth="1"/>
    <col min="13" max="13" width="9.42578125" bestFit="1" customWidth="1"/>
    <col min="14" max="14" width="10.28515625" bestFit="1" customWidth="1"/>
    <col min="15" max="15" width="12.140625" customWidth="1"/>
    <col min="16" max="16" width="10.28515625" bestFit="1" customWidth="1"/>
    <col min="17" max="17" width="10.140625" bestFit="1" customWidth="1"/>
    <col min="18" max="18" width="10.28515625" bestFit="1" customWidth="1"/>
    <col min="19" max="19" width="9.28515625" bestFit="1" customWidth="1"/>
  </cols>
  <sheetData>
    <row r="1" spans="1:19" x14ac:dyDescent="0.25">
      <c r="B1" t="s">
        <v>246</v>
      </c>
    </row>
    <row r="2" spans="1:19" x14ac:dyDescent="0.25">
      <c r="B2" t="s">
        <v>229</v>
      </c>
      <c r="C2" t="s">
        <v>230</v>
      </c>
      <c r="D2" t="s">
        <v>245</v>
      </c>
      <c r="E2" t="s">
        <v>231</v>
      </c>
      <c r="F2" t="s">
        <v>232</v>
      </c>
      <c r="G2" t="s">
        <v>233</v>
      </c>
      <c r="H2" t="s">
        <v>234</v>
      </c>
    </row>
    <row r="3" spans="1:19" x14ac:dyDescent="0.25">
      <c r="A3" t="s">
        <v>247</v>
      </c>
    </row>
    <row r="4" spans="1:19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</row>
    <row r="5" spans="1:19" x14ac:dyDescent="0.25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</row>
    <row r="6" spans="1:19" x14ac:dyDescent="0.25">
      <c r="A6" s="89"/>
      <c r="B6" s="91"/>
      <c r="C6" s="91"/>
      <c r="D6" s="91"/>
      <c r="E6" s="91"/>
      <c r="F6" s="91"/>
      <c r="G6" s="91"/>
      <c r="H6" s="91"/>
      <c r="I6" s="89"/>
      <c r="J6" s="89"/>
      <c r="K6" s="89"/>
      <c r="L6" s="91"/>
      <c r="M6" s="91"/>
      <c r="N6" s="91"/>
      <c r="O6" s="91"/>
      <c r="P6" s="91"/>
      <c r="Q6" s="91"/>
      <c r="R6" s="91"/>
      <c r="S6" s="89"/>
    </row>
    <row r="7" spans="1:19" x14ac:dyDescent="0.25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</row>
    <row r="8" spans="1:19" x14ac:dyDescent="0.25">
      <c r="A8" s="89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90"/>
      <c r="N8" s="90"/>
      <c r="O8" s="90"/>
      <c r="P8" s="90"/>
      <c r="Q8" s="90"/>
      <c r="R8" s="90"/>
      <c r="S8" s="89"/>
    </row>
    <row r="9" spans="1:19" x14ac:dyDescent="0.25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  <c r="P9" s="90"/>
      <c r="Q9" s="90"/>
      <c r="R9" s="90"/>
      <c r="S9" s="89"/>
    </row>
    <row r="10" spans="1:19" x14ac:dyDescent="0.25">
      <c r="A10" s="89"/>
      <c r="B10" s="89" t="e">
        <f>Count</f>
        <v>#NAME?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90"/>
      <c r="N10" s="90"/>
      <c r="O10" s="90"/>
      <c r="P10" s="90"/>
      <c r="Q10" s="90"/>
      <c r="R10" s="90"/>
      <c r="S10" s="89"/>
    </row>
    <row r="11" spans="1:19" x14ac:dyDescent="0.25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  <c r="P11" s="90"/>
      <c r="Q11" s="90"/>
      <c r="R11" s="90"/>
      <c r="S11" s="89"/>
    </row>
    <row r="12" spans="1:19" x14ac:dyDescent="0.25">
      <c r="A12" s="89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</row>
    <row r="13" spans="1:19" x14ac:dyDescent="0.25">
      <c r="A13" s="89"/>
      <c r="B13" s="91"/>
      <c r="C13" s="91"/>
      <c r="D13" s="91"/>
      <c r="E13" s="91"/>
      <c r="F13" s="91"/>
      <c r="G13" s="91"/>
      <c r="H13" s="91"/>
      <c r="I13" s="89"/>
      <c r="J13" s="89"/>
      <c r="K13" s="89"/>
      <c r="L13" s="91"/>
      <c r="M13" s="91"/>
      <c r="N13" s="91"/>
      <c r="O13" s="91"/>
      <c r="P13" s="91"/>
      <c r="Q13" s="91"/>
      <c r="R13" s="91"/>
      <c r="S13" s="89"/>
    </row>
    <row r="14" spans="1:19" x14ac:dyDescent="0.25">
      <c r="A14" s="89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</row>
    <row r="15" spans="1:19" x14ac:dyDescent="0.25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90"/>
      <c r="N15" s="90"/>
      <c r="O15" s="90"/>
      <c r="P15" s="90"/>
      <c r="Q15" s="90"/>
      <c r="R15" s="90"/>
      <c r="S15" s="90"/>
    </row>
    <row r="16" spans="1:19" x14ac:dyDescent="0.25">
      <c r="A16" s="89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90"/>
      <c r="N16" s="90"/>
      <c r="O16" s="90"/>
      <c r="P16" s="90"/>
      <c r="Q16" s="90"/>
      <c r="R16" s="90"/>
      <c r="S16" s="90"/>
    </row>
    <row r="17" spans="1:19" x14ac:dyDescent="0.25">
      <c r="A17" s="89"/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90"/>
      <c r="N17" s="90"/>
      <c r="O17" s="90"/>
      <c r="P17" s="90"/>
      <c r="Q17" s="90"/>
      <c r="R17" s="90"/>
      <c r="S17" s="90"/>
    </row>
    <row r="18" spans="1:19" x14ac:dyDescent="0.25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  <c r="N18" s="90"/>
      <c r="O18" s="90"/>
      <c r="P18" s="90"/>
      <c r="Q18" s="90"/>
      <c r="R18" s="90"/>
      <c r="S18" s="90"/>
    </row>
    <row r="19" spans="1:19" x14ac:dyDescent="0.25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</row>
    <row r="20" spans="1:19" x14ac:dyDescent="0.25">
      <c r="A20" s="89"/>
      <c r="B20" s="91"/>
      <c r="C20" s="91"/>
      <c r="D20" s="91"/>
      <c r="E20" s="91"/>
      <c r="F20" s="91"/>
      <c r="G20" s="91"/>
      <c r="H20" s="91"/>
      <c r="I20" s="89"/>
      <c r="J20" s="89"/>
      <c r="K20" s="89"/>
      <c r="L20" s="91"/>
      <c r="M20" s="91"/>
      <c r="N20" s="91"/>
      <c r="O20" s="91"/>
      <c r="P20" s="91"/>
      <c r="Q20" s="91"/>
      <c r="R20" s="91"/>
      <c r="S20" s="89"/>
    </row>
    <row r="21" spans="1:19" x14ac:dyDescent="0.25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x14ac:dyDescent="0.25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90"/>
      <c r="N22" s="90"/>
      <c r="O22" s="90"/>
      <c r="P22" s="90"/>
      <c r="Q22" s="90"/>
      <c r="R22" s="90"/>
      <c r="S22" s="90"/>
    </row>
    <row r="23" spans="1:19" x14ac:dyDescent="0.25">
      <c r="A23" s="89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90"/>
      <c r="N23" s="90"/>
      <c r="O23" s="90"/>
      <c r="P23" s="90"/>
      <c r="Q23" s="90"/>
      <c r="R23" s="90"/>
      <c r="S23" s="90"/>
    </row>
    <row r="24" spans="1:19" x14ac:dyDescent="0.25">
      <c r="A24" s="89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90"/>
      <c r="N24" s="90"/>
      <c r="O24" s="90"/>
      <c r="P24" s="90"/>
      <c r="Q24" s="90"/>
      <c r="R24" s="90"/>
      <c r="S24" s="90"/>
    </row>
    <row r="25" spans="1:19" x14ac:dyDescent="0.25">
      <c r="A25" s="89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90"/>
      <c r="N25" s="90"/>
      <c r="O25" s="90"/>
      <c r="P25" s="90"/>
      <c r="Q25" s="90"/>
      <c r="R25" s="90"/>
      <c r="S25" s="90"/>
    </row>
    <row r="26" spans="1:19" x14ac:dyDescent="0.25">
      <c r="A26" s="89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</row>
    <row r="27" spans="1:19" x14ac:dyDescent="0.25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</row>
    <row r="28" spans="1:19" x14ac:dyDescent="0.25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</row>
    <row r="29" spans="1:19" x14ac:dyDescent="0.25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</row>
    <row r="30" spans="1:19" x14ac:dyDescent="0.25">
      <c r="A30" s="89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90"/>
      <c r="N30" s="90"/>
      <c r="O30" s="90"/>
      <c r="P30" s="89"/>
      <c r="Q30" s="89"/>
      <c r="R30" s="89"/>
      <c r="S30" s="89"/>
    </row>
    <row r="31" spans="1:19" x14ac:dyDescent="0.25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0"/>
      <c r="N31" s="90"/>
      <c r="O31" s="90"/>
      <c r="P31" s="89"/>
      <c r="Q31" s="89"/>
      <c r="R31" s="89"/>
      <c r="S31" s="89"/>
    </row>
    <row r="32" spans="1:19" x14ac:dyDescent="0.25">
      <c r="M32" s="88"/>
      <c r="N32" s="88"/>
    </row>
    <row r="33" spans="13:15" x14ac:dyDescent="0.25">
      <c r="M33" s="88"/>
      <c r="N33" s="88"/>
      <c r="O33" s="88"/>
    </row>
    <row r="34" spans="13:15" x14ac:dyDescent="0.25">
      <c r="M34" s="88"/>
      <c r="N34" s="88"/>
      <c r="O34" s="88"/>
    </row>
    <row r="35" spans="13:15" x14ac:dyDescent="0.25">
      <c r="M35" s="88"/>
      <c r="N35" s="88"/>
      <c r="O35" s="88"/>
    </row>
    <row r="36" spans="13:15" x14ac:dyDescent="0.25">
      <c r="M36" s="88"/>
      <c r="N36" s="88"/>
      <c r="O36" s="8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Eskom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Funeka Grootboom</dc:creator>
  <cp:lastModifiedBy>Funeka Grootboom</cp:lastModifiedBy>
  <cp:lastPrinted>2016-05-14T12:02:00Z</cp:lastPrinted>
  <dcterms:created xsi:type="dcterms:W3CDTF">2014-12-16T13:41:59Z</dcterms:created>
  <dcterms:modified xsi:type="dcterms:W3CDTF">2016-05-14T12:06:53Z</dcterms:modified>
</cp:coreProperties>
</file>