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30" windowWidth="15600" windowHeight="6990"/>
  </bookViews>
  <sheets>
    <sheet name="Sheet1" sheetId="1" r:id="rId1"/>
    <sheet name="Sheet2" sheetId="2" r:id="rId2"/>
    <sheet name="Sheet3" sheetId="3" r:id="rId3"/>
  </sheets>
  <definedNames>
    <definedName name="_xlnm.Print_Area" localSheetId="0">Sheet1!$B$3:$AD$196</definedName>
  </definedNames>
  <calcPr calcId="145621"/>
</workbook>
</file>

<file path=xl/calcChain.xml><?xml version="1.0" encoding="utf-8"?>
<calcChain xmlns="http://schemas.openxmlformats.org/spreadsheetml/2006/main">
  <c r="AL179" i="1" l="1"/>
  <c r="AL180" i="1"/>
  <c r="AL181" i="1"/>
  <c r="AL182" i="1"/>
  <c r="AL183" i="1"/>
  <c r="AL184" i="1"/>
  <c r="AL185" i="1"/>
  <c r="AL186" i="1"/>
  <c r="AL187" i="1"/>
  <c r="AL188" i="1"/>
  <c r="AL189" i="1"/>
  <c r="AL190" i="1"/>
  <c r="AL191" i="1"/>
  <c r="AL192" i="1"/>
  <c r="AL193" i="1"/>
  <c r="AL194" i="1"/>
  <c r="AL195" i="1"/>
  <c r="AL178" i="1"/>
  <c r="AL171" i="1"/>
  <c r="AL172" i="1"/>
  <c r="AL173" i="1"/>
  <c r="AL174" i="1"/>
  <c r="AL170" i="1"/>
  <c r="AL157" i="1"/>
  <c r="AL158" i="1"/>
  <c r="AL159" i="1"/>
  <c r="AL160" i="1"/>
  <c r="AL161" i="1"/>
  <c r="AL162" i="1"/>
  <c r="AL163" i="1"/>
  <c r="AL164" i="1"/>
  <c r="AL165" i="1"/>
  <c r="AL166" i="1"/>
  <c r="AL156" i="1"/>
  <c r="AL129" i="1"/>
  <c r="AL130" i="1"/>
  <c r="AL131" i="1"/>
  <c r="AL132" i="1"/>
  <c r="AL133" i="1"/>
  <c r="AL134" i="1"/>
  <c r="AL135" i="1"/>
  <c r="AL136" i="1"/>
  <c r="AL137" i="1"/>
  <c r="AL138" i="1"/>
  <c r="AL139" i="1"/>
  <c r="AL140" i="1"/>
  <c r="AL141" i="1"/>
  <c r="AL142" i="1"/>
  <c r="AL143" i="1"/>
  <c r="AL144" i="1"/>
  <c r="AL145" i="1"/>
  <c r="AL146" i="1"/>
  <c r="AL147" i="1"/>
  <c r="AL148" i="1"/>
  <c r="AL149" i="1"/>
  <c r="AL150" i="1"/>
  <c r="AL151" i="1"/>
  <c r="AL152" i="1"/>
  <c r="AL128" i="1"/>
  <c r="AL115" i="1"/>
  <c r="AL116" i="1"/>
  <c r="AL117" i="1"/>
  <c r="AL118" i="1"/>
  <c r="AL119" i="1"/>
  <c r="AL120" i="1"/>
  <c r="AL121" i="1"/>
  <c r="AL122" i="1"/>
  <c r="AL123" i="1"/>
  <c r="AL124" i="1"/>
  <c r="AL114" i="1"/>
  <c r="AL98" i="1"/>
  <c r="AL99" i="1"/>
  <c r="AL100" i="1"/>
  <c r="AL101" i="1"/>
  <c r="AL102" i="1"/>
  <c r="AL103" i="1"/>
  <c r="AL104" i="1"/>
  <c r="AL105" i="1"/>
  <c r="AL106" i="1"/>
  <c r="AL107" i="1"/>
  <c r="AL108" i="1"/>
  <c r="AL109" i="1"/>
  <c r="AL110" i="1"/>
  <c r="AL97" i="1"/>
  <c r="AL86" i="1"/>
  <c r="AL87" i="1"/>
  <c r="AL88" i="1"/>
  <c r="AL89" i="1"/>
  <c r="AL90" i="1"/>
  <c r="AL91" i="1"/>
  <c r="AL92" i="1"/>
  <c r="AL93" i="1"/>
  <c r="AL85" i="1"/>
  <c r="AL81" i="1"/>
  <c r="AL80" i="1"/>
  <c r="AL75" i="1"/>
  <c r="AL76" i="1"/>
  <c r="AL74" i="1"/>
  <c r="AL68" i="1"/>
  <c r="AL69" i="1"/>
  <c r="AL70" i="1"/>
  <c r="AL67" i="1"/>
  <c r="AL59" i="1"/>
  <c r="AL60" i="1"/>
  <c r="AL61" i="1"/>
  <c r="AL62" i="1"/>
  <c r="AL63" i="1"/>
  <c r="AL5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L47" i="1"/>
  <c r="AL48" i="1"/>
  <c r="AL49" i="1"/>
  <c r="AL50" i="1"/>
  <c r="AL51" i="1"/>
  <c r="AL52" i="1"/>
  <c r="AL53" i="1"/>
  <c r="AL54" i="1"/>
  <c r="AL28" i="1"/>
  <c r="AL21" i="1"/>
  <c r="AL22" i="1"/>
  <c r="AL23" i="1"/>
  <c r="AL24" i="1"/>
  <c r="AL20" i="1"/>
  <c r="AL11" i="1"/>
  <c r="AL12" i="1"/>
  <c r="AL13" i="1"/>
  <c r="AL14" i="1"/>
  <c r="AL15" i="1"/>
  <c r="AL16" i="1"/>
  <c r="AL10" i="1"/>
  <c r="AL6" i="1"/>
  <c r="AL202" i="1" s="1"/>
  <c r="AL201" i="1" l="1"/>
  <c r="AL203" i="1" s="1"/>
  <c r="CG21" i="1" l="1"/>
  <c r="CH21" i="1"/>
  <c r="CI21" i="1"/>
  <c r="CJ21" i="1"/>
  <c r="CK21" i="1"/>
  <c r="CL21" i="1"/>
  <c r="CF21" i="1"/>
  <c r="AK10" i="1" l="1"/>
  <c r="AQ11" i="1"/>
  <c r="AQ12" i="1"/>
  <c r="AQ13" i="1"/>
  <c r="AQ14" i="1"/>
  <c r="AQ15" i="1"/>
  <c r="AQ16" i="1"/>
  <c r="AQ20" i="1"/>
  <c r="AQ21" i="1"/>
  <c r="AQ22" i="1"/>
  <c r="AQ23" i="1"/>
  <c r="AQ24" i="1"/>
  <c r="AQ28" i="1"/>
  <c r="AQ29" i="1"/>
  <c r="AQ30" i="1"/>
  <c r="AQ31" i="1"/>
  <c r="AQ32" i="1"/>
  <c r="AQ33" i="1"/>
  <c r="AQ34" i="1"/>
  <c r="AQ35" i="1"/>
  <c r="AQ36" i="1"/>
  <c r="AQ37" i="1"/>
  <c r="AQ38" i="1"/>
  <c r="AQ39" i="1"/>
  <c r="AQ40" i="1"/>
  <c r="AQ41" i="1"/>
  <c r="AQ42" i="1"/>
  <c r="AQ43" i="1"/>
  <c r="AQ44" i="1"/>
  <c r="AQ45" i="1"/>
  <c r="AQ46" i="1"/>
  <c r="AQ47" i="1"/>
  <c r="AQ48" i="1"/>
  <c r="AQ49" i="1"/>
  <c r="AQ50" i="1"/>
  <c r="AQ51" i="1"/>
  <c r="AQ52" i="1"/>
  <c r="AQ53" i="1"/>
  <c r="AQ54" i="1"/>
  <c r="AQ58" i="1"/>
  <c r="AQ59" i="1"/>
  <c r="AQ60" i="1"/>
  <c r="AQ61" i="1"/>
  <c r="AQ62" i="1"/>
  <c r="AQ63" i="1"/>
  <c r="AQ67" i="1"/>
  <c r="AQ68" i="1"/>
  <c r="AQ69" i="1"/>
  <c r="AQ70" i="1"/>
  <c r="AQ74" i="1"/>
  <c r="AQ75" i="1"/>
  <c r="AQ76" i="1"/>
  <c r="AQ80" i="1"/>
  <c r="AQ81" i="1"/>
  <c r="AQ85" i="1"/>
  <c r="AQ86" i="1"/>
  <c r="AQ87" i="1"/>
  <c r="AQ88" i="1"/>
  <c r="AQ89" i="1"/>
  <c r="AQ90" i="1"/>
  <c r="AQ91" i="1"/>
  <c r="AQ92" i="1"/>
  <c r="AQ93" i="1"/>
  <c r="AQ97" i="1"/>
  <c r="AQ98" i="1"/>
  <c r="AQ99" i="1"/>
  <c r="AQ100" i="1"/>
  <c r="AQ101" i="1"/>
  <c r="AQ102" i="1"/>
  <c r="AQ103" i="1"/>
  <c r="AQ104" i="1"/>
  <c r="AQ105" i="1"/>
  <c r="AQ106" i="1"/>
  <c r="AQ107" i="1"/>
  <c r="AQ108" i="1"/>
  <c r="AQ109" i="1"/>
  <c r="AQ110" i="1"/>
  <c r="AQ114" i="1"/>
  <c r="AQ115" i="1"/>
  <c r="AQ116" i="1"/>
  <c r="AQ117" i="1"/>
  <c r="AQ118" i="1"/>
  <c r="AQ119" i="1"/>
  <c r="AQ120" i="1"/>
  <c r="AQ121" i="1"/>
  <c r="AQ122" i="1"/>
  <c r="AQ123" i="1"/>
  <c r="AQ124" i="1"/>
  <c r="AQ128" i="1"/>
  <c r="AQ129" i="1"/>
  <c r="AQ130" i="1"/>
  <c r="AQ131" i="1"/>
  <c r="AQ132" i="1"/>
  <c r="AQ133" i="1"/>
  <c r="AQ134" i="1"/>
  <c r="AQ135" i="1"/>
  <c r="AQ136" i="1"/>
  <c r="AQ137" i="1"/>
  <c r="AQ138" i="1"/>
  <c r="AQ139" i="1"/>
  <c r="AQ140" i="1"/>
  <c r="AQ141" i="1"/>
  <c r="AQ142" i="1"/>
  <c r="AQ143" i="1"/>
  <c r="AQ144" i="1"/>
  <c r="AQ145" i="1"/>
  <c r="AQ146" i="1"/>
  <c r="AQ147" i="1"/>
  <c r="AQ148" i="1"/>
  <c r="AQ149" i="1"/>
  <c r="AQ150" i="1"/>
  <c r="AQ151" i="1"/>
  <c r="AQ152" i="1"/>
  <c r="AQ156" i="1"/>
  <c r="AQ157" i="1"/>
  <c r="AQ158" i="1"/>
  <c r="AQ159" i="1"/>
  <c r="AQ160" i="1"/>
  <c r="AQ161" i="1"/>
  <c r="AQ162" i="1"/>
  <c r="AQ163" i="1"/>
  <c r="AQ164" i="1"/>
  <c r="AQ165" i="1"/>
  <c r="AQ166" i="1"/>
  <c r="AQ170" i="1"/>
  <c r="AQ171" i="1"/>
  <c r="AQ172" i="1"/>
  <c r="AQ173" i="1"/>
  <c r="AQ174" i="1"/>
  <c r="AQ178" i="1"/>
  <c r="AQ179" i="1"/>
  <c r="AQ180" i="1"/>
  <c r="AQ181" i="1"/>
  <c r="AQ182" i="1"/>
  <c r="AQ183" i="1"/>
  <c r="AQ184" i="1"/>
  <c r="AQ185" i="1"/>
  <c r="AQ186" i="1"/>
  <c r="AQ187" i="1"/>
  <c r="AQ188" i="1"/>
  <c r="AQ189" i="1"/>
  <c r="AQ190" i="1"/>
  <c r="AQ191" i="1"/>
  <c r="AQ192" i="1"/>
  <c r="AQ193" i="1"/>
  <c r="AQ194" i="1"/>
  <c r="AQ195" i="1"/>
  <c r="AP11" i="1"/>
  <c r="AP12" i="1"/>
  <c r="AP13" i="1"/>
  <c r="AP14" i="1"/>
  <c r="AP15" i="1"/>
  <c r="AP16" i="1"/>
  <c r="AP20" i="1"/>
  <c r="AP21" i="1"/>
  <c r="AP22" i="1"/>
  <c r="AP23" i="1"/>
  <c r="AP24" i="1"/>
  <c r="AP28" i="1"/>
  <c r="AP29" i="1"/>
  <c r="AP30" i="1"/>
  <c r="AP31" i="1"/>
  <c r="AP32" i="1"/>
  <c r="AP33" i="1"/>
  <c r="AP34" i="1"/>
  <c r="AP35" i="1"/>
  <c r="AP36" i="1"/>
  <c r="AP37" i="1"/>
  <c r="AP38" i="1"/>
  <c r="AP39" i="1"/>
  <c r="AP40" i="1"/>
  <c r="AP41" i="1"/>
  <c r="AP42" i="1"/>
  <c r="AP43" i="1"/>
  <c r="AP44" i="1"/>
  <c r="AP45" i="1"/>
  <c r="AP46" i="1"/>
  <c r="AP47" i="1"/>
  <c r="AP48" i="1"/>
  <c r="AP49" i="1"/>
  <c r="AP50" i="1"/>
  <c r="AP51" i="1"/>
  <c r="AP52" i="1"/>
  <c r="AP53" i="1"/>
  <c r="AP54" i="1"/>
  <c r="AP58" i="1"/>
  <c r="AP59" i="1"/>
  <c r="AP60" i="1"/>
  <c r="AP61" i="1"/>
  <c r="AP62" i="1"/>
  <c r="AP63" i="1"/>
  <c r="AP67" i="1"/>
  <c r="AP68" i="1"/>
  <c r="AP69" i="1"/>
  <c r="AP70" i="1"/>
  <c r="AP74" i="1"/>
  <c r="AP75" i="1"/>
  <c r="AP76" i="1"/>
  <c r="AP80" i="1"/>
  <c r="AP81" i="1"/>
  <c r="AP85" i="1"/>
  <c r="AP86" i="1"/>
  <c r="AP87" i="1"/>
  <c r="AP88" i="1"/>
  <c r="AP89" i="1"/>
  <c r="AP90" i="1"/>
  <c r="AP91" i="1"/>
  <c r="AP92" i="1"/>
  <c r="AP93" i="1"/>
  <c r="AP97" i="1"/>
  <c r="AP98" i="1"/>
  <c r="AP99" i="1"/>
  <c r="AP100" i="1"/>
  <c r="AP101" i="1"/>
  <c r="AP102" i="1"/>
  <c r="AP103" i="1"/>
  <c r="AP104" i="1"/>
  <c r="AP105" i="1"/>
  <c r="AP106" i="1"/>
  <c r="AP107" i="1"/>
  <c r="AP108" i="1"/>
  <c r="AP109" i="1"/>
  <c r="AP110" i="1"/>
  <c r="AP114" i="1"/>
  <c r="AP115" i="1"/>
  <c r="AP116" i="1"/>
  <c r="AP117" i="1"/>
  <c r="AP118" i="1"/>
  <c r="AP119" i="1"/>
  <c r="AP120" i="1"/>
  <c r="AP121" i="1"/>
  <c r="AP122" i="1"/>
  <c r="AP123" i="1"/>
  <c r="AP124" i="1"/>
  <c r="AP128" i="1"/>
  <c r="AP129" i="1"/>
  <c r="AP130" i="1"/>
  <c r="AP131" i="1"/>
  <c r="AP132" i="1"/>
  <c r="AP133" i="1"/>
  <c r="AP134" i="1"/>
  <c r="AP135" i="1"/>
  <c r="AP136" i="1"/>
  <c r="AP137" i="1"/>
  <c r="AP138" i="1"/>
  <c r="AP139" i="1"/>
  <c r="AP140" i="1"/>
  <c r="AP141" i="1"/>
  <c r="AP142" i="1"/>
  <c r="AP143" i="1"/>
  <c r="AP144" i="1"/>
  <c r="AP145" i="1"/>
  <c r="AP146" i="1"/>
  <c r="AP147" i="1"/>
  <c r="AP148" i="1"/>
  <c r="AP149" i="1"/>
  <c r="AP150" i="1"/>
  <c r="AP151" i="1"/>
  <c r="AP152" i="1"/>
  <c r="AP156" i="1"/>
  <c r="AP157" i="1"/>
  <c r="AP158" i="1"/>
  <c r="AP159" i="1"/>
  <c r="AP160" i="1"/>
  <c r="AP161" i="1"/>
  <c r="AP162" i="1"/>
  <c r="AP163" i="1"/>
  <c r="AP164" i="1"/>
  <c r="AP165" i="1"/>
  <c r="AP166" i="1"/>
  <c r="AP170" i="1"/>
  <c r="AP171" i="1"/>
  <c r="AP172" i="1"/>
  <c r="AP173" i="1"/>
  <c r="AP174" i="1"/>
  <c r="AP178" i="1"/>
  <c r="AP179" i="1"/>
  <c r="AP180" i="1"/>
  <c r="AP181" i="1"/>
  <c r="AP182" i="1"/>
  <c r="AP183" i="1"/>
  <c r="AP184" i="1"/>
  <c r="AP185" i="1"/>
  <c r="AP186" i="1"/>
  <c r="AP187" i="1"/>
  <c r="AP188" i="1"/>
  <c r="AP189" i="1"/>
  <c r="AP190" i="1"/>
  <c r="AP191" i="1"/>
  <c r="AP192" i="1"/>
  <c r="AP193" i="1"/>
  <c r="AP194" i="1"/>
  <c r="AP195" i="1"/>
  <c r="AO11" i="1"/>
  <c r="AO12" i="1"/>
  <c r="AO13" i="1"/>
  <c r="AO14" i="1"/>
  <c r="AO15" i="1"/>
  <c r="AO16" i="1"/>
  <c r="AO20" i="1"/>
  <c r="AO21" i="1"/>
  <c r="AO22" i="1"/>
  <c r="AO23" i="1"/>
  <c r="AO24" i="1"/>
  <c r="AO28" i="1"/>
  <c r="AO29" i="1"/>
  <c r="AO30" i="1"/>
  <c r="AO31" i="1"/>
  <c r="AO32" i="1"/>
  <c r="AO33" i="1"/>
  <c r="AO34" i="1"/>
  <c r="AO35" i="1"/>
  <c r="AO36" i="1"/>
  <c r="AO37" i="1"/>
  <c r="AO38" i="1"/>
  <c r="AO39" i="1"/>
  <c r="AO40" i="1"/>
  <c r="AO41" i="1"/>
  <c r="AO42" i="1"/>
  <c r="AO43" i="1"/>
  <c r="AO44" i="1"/>
  <c r="AO45" i="1"/>
  <c r="AO46" i="1"/>
  <c r="AO47" i="1"/>
  <c r="AO48" i="1"/>
  <c r="AO49" i="1"/>
  <c r="AO50" i="1"/>
  <c r="AO51" i="1"/>
  <c r="AO52" i="1"/>
  <c r="AO53" i="1"/>
  <c r="AO54" i="1"/>
  <c r="AO58" i="1"/>
  <c r="AO59" i="1"/>
  <c r="AO60" i="1"/>
  <c r="AO61" i="1"/>
  <c r="AO62" i="1"/>
  <c r="AO63" i="1"/>
  <c r="AO67" i="1"/>
  <c r="AO68" i="1"/>
  <c r="AO69" i="1"/>
  <c r="AO70" i="1"/>
  <c r="AO74" i="1"/>
  <c r="AO75" i="1"/>
  <c r="AO76" i="1"/>
  <c r="AO80" i="1"/>
  <c r="AO81" i="1"/>
  <c r="AO85" i="1"/>
  <c r="AO86" i="1"/>
  <c r="AO87" i="1"/>
  <c r="AO88" i="1"/>
  <c r="AO89" i="1"/>
  <c r="AO90" i="1"/>
  <c r="AO91" i="1"/>
  <c r="AO92" i="1"/>
  <c r="AO93" i="1"/>
  <c r="AO97" i="1"/>
  <c r="AO98" i="1"/>
  <c r="AO99" i="1"/>
  <c r="AO100" i="1"/>
  <c r="AO101" i="1"/>
  <c r="AO102" i="1"/>
  <c r="AO103" i="1"/>
  <c r="AO104" i="1"/>
  <c r="AO105" i="1"/>
  <c r="AO106" i="1"/>
  <c r="AO107" i="1"/>
  <c r="AO108" i="1"/>
  <c r="AO109" i="1"/>
  <c r="AO110" i="1"/>
  <c r="AO114" i="1"/>
  <c r="AO115" i="1"/>
  <c r="AO116" i="1"/>
  <c r="AO117" i="1"/>
  <c r="AO118" i="1"/>
  <c r="AO119" i="1"/>
  <c r="AO120" i="1"/>
  <c r="AO121" i="1"/>
  <c r="AO122" i="1"/>
  <c r="AO123" i="1"/>
  <c r="AO124" i="1"/>
  <c r="AO128" i="1"/>
  <c r="AO129" i="1"/>
  <c r="AO130" i="1"/>
  <c r="AO131" i="1"/>
  <c r="AO132" i="1"/>
  <c r="AO133" i="1"/>
  <c r="AO134" i="1"/>
  <c r="AO135" i="1"/>
  <c r="AO136" i="1"/>
  <c r="AO137" i="1"/>
  <c r="AO138" i="1"/>
  <c r="AO139" i="1"/>
  <c r="AO140" i="1"/>
  <c r="AO141" i="1"/>
  <c r="AO142" i="1"/>
  <c r="AO143" i="1"/>
  <c r="AO144" i="1"/>
  <c r="AO145" i="1"/>
  <c r="AO146" i="1"/>
  <c r="AO147" i="1"/>
  <c r="AO148" i="1"/>
  <c r="AO149" i="1"/>
  <c r="AO150" i="1"/>
  <c r="AO151" i="1"/>
  <c r="AO152" i="1"/>
  <c r="AO156" i="1"/>
  <c r="AO157" i="1"/>
  <c r="AO158" i="1"/>
  <c r="AO159" i="1"/>
  <c r="AO160" i="1"/>
  <c r="AO161" i="1"/>
  <c r="AO162" i="1"/>
  <c r="AO163" i="1"/>
  <c r="AO164" i="1"/>
  <c r="AO165" i="1"/>
  <c r="AO166" i="1"/>
  <c r="AO170" i="1"/>
  <c r="AO171" i="1"/>
  <c r="AO172" i="1"/>
  <c r="AO173" i="1"/>
  <c r="AO174" i="1"/>
  <c r="AO178" i="1"/>
  <c r="AO179" i="1"/>
  <c r="AO180" i="1"/>
  <c r="AO181" i="1"/>
  <c r="AO182" i="1"/>
  <c r="AO183" i="1"/>
  <c r="AO184" i="1"/>
  <c r="AO185" i="1"/>
  <c r="AO186" i="1"/>
  <c r="AO187" i="1"/>
  <c r="AO188" i="1"/>
  <c r="AO189" i="1"/>
  <c r="AO190" i="1"/>
  <c r="AO191" i="1"/>
  <c r="AO192" i="1"/>
  <c r="AO193" i="1"/>
  <c r="AO194" i="1"/>
  <c r="AO195" i="1"/>
  <c r="AN11" i="1"/>
  <c r="AN12" i="1"/>
  <c r="AN13" i="1"/>
  <c r="AN14" i="1"/>
  <c r="AN15" i="1"/>
  <c r="AN16" i="1"/>
  <c r="AN20" i="1"/>
  <c r="AN21" i="1"/>
  <c r="AN22" i="1"/>
  <c r="AN23" i="1"/>
  <c r="AN24" i="1"/>
  <c r="AN28" i="1"/>
  <c r="AN29" i="1"/>
  <c r="AN30" i="1"/>
  <c r="AN31" i="1"/>
  <c r="AN32" i="1"/>
  <c r="AN33" i="1"/>
  <c r="AN34" i="1"/>
  <c r="AN35" i="1"/>
  <c r="AN36" i="1"/>
  <c r="AN37" i="1"/>
  <c r="AN38" i="1"/>
  <c r="AN39" i="1"/>
  <c r="AN40" i="1"/>
  <c r="AN41" i="1"/>
  <c r="AN42" i="1"/>
  <c r="AN43" i="1"/>
  <c r="AN44" i="1"/>
  <c r="AN45" i="1"/>
  <c r="AN46" i="1"/>
  <c r="AN47" i="1"/>
  <c r="AN48" i="1"/>
  <c r="AN49" i="1"/>
  <c r="AN50" i="1"/>
  <c r="AN51" i="1"/>
  <c r="AN52" i="1"/>
  <c r="AN53" i="1"/>
  <c r="AN54" i="1"/>
  <c r="AN58" i="1"/>
  <c r="AN59" i="1"/>
  <c r="AN60" i="1"/>
  <c r="AN61" i="1"/>
  <c r="AN62" i="1"/>
  <c r="AN63" i="1"/>
  <c r="AN67" i="1"/>
  <c r="AN68" i="1"/>
  <c r="AN69" i="1"/>
  <c r="AN70" i="1"/>
  <c r="AN74" i="1"/>
  <c r="AN75" i="1"/>
  <c r="AN76" i="1"/>
  <c r="AN80" i="1"/>
  <c r="AN81" i="1"/>
  <c r="AN85" i="1"/>
  <c r="AN86" i="1"/>
  <c r="AN87" i="1"/>
  <c r="AN88" i="1"/>
  <c r="AN89" i="1"/>
  <c r="AN90" i="1"/>
  <c r="AN91" i="1"/>
  <c r="AN92" i="1"/>
  <c r="AN93" i="1"/>
  <c r="AN97" i="1"/>
  <c r="AN98" i="1"/>
  <c r="AN99" i="1"/>
  <c r="AN100" i="1"/>
  <c r="AN101" i="1"/>
  <c r="AN102" i="1"/>
  <c r="AN103" i="1"/>
  <c r="AN104" i="1"/>
  <c r="AN105" i="1"/>
  <c r="AN106" i="1"/>
  <c r="AN107" i="1"/>
  <c r="AN108" i="1"/>
  <c r="AN109" i="1"/>
  <c r="AN110" i="1"/>
  <c r="AN114" i="1"/>
  <c r="AN115" i="1"/>
  <c r="AN116" i="1"/>
  <c r="AN117" i="1"/>
  <c r="AN118" i="1"/>
  <c r="AN119" i="1"/>
  <c r="AN120" i="1"/>
  <c r="AN121" i="1"/>
  <c r="AN122" i="1"/>
  <c r="AN123" i="1"/>
  <c r="AN124" i="1"/>
  <c r="AN128" i="1"/>
  <c r="AN129" i="1"/>
  <c r="AN130" i="1"/>
  <c r="AN131" i="1"/>
  <c r="AN132" i="1"/>
  <c r="AN133" i="1"/>
  <c r="AN134" i="1"/>
  <c r="AN135" i="1"/>
  <c r="AN136" i="1"/>
  <c r="AN137" i="1"/>
  <c r="AN138" i="1"/>
  <c r="AN139" i="1"/>
  <c r="AN140" i="1"/>
  <c r="AN141" i="1"/>
  <c r="AN142" i="1"/>
  <c r="AN143" i="1"/>
  <c r="AN144" i="1"/>
  <c r="AN145" i="1"/>
  <c r="AN146" i="1"/>
  <c r="AN147" i="1"/>
  <c r="AN148" i="1"/>
  <c r="AN149" i="1"/>
  <c r="AN150" i="1"/>
  <c r="AN151" i="1"/>
  <c r="AN152" i="1"/>
  <c r="AN156" i="1"/>
  <c r="AN157" i="1"/>
  <c r="AN158" i="1"/>
  <c r="AN159" i="1"/>
  <c r="AN160" i="1"/>
  <c r="AN161" i="1"/>
  <c r="AN162" i="1"/>
  <c r="AN163" i="1"/>
  <c r="AN164" i="1"/>
  <c r="AN165" i="1"/>
  <c r="AN166" i="1"/>
  <c r="AN170" i="1"/>
  <c r="AN171" i="1"/>
  <c r="AN172" i="1"/>
  <c r="AN173" i="1"/>
  <c r="AN174" i="1"/>
  <c r="AN178" i="1"/>
  <c r="AN179" i="1"/>
  <c r="AN180" i="1"/>
  <c r="AN181" i="1"/>
  <c r="AN182" i="1"/>
  <c r="AN183" i="1"/>
  <c r="AN184" i="1"/>
  <c r="AN185" i="1"/>
  <c r="AN186" i="1"/>
  <c r="AN187" i="1"/>
  <c r="AN188" i="1"/>
  <c r="AN189" i="1"/>
  <c r="AN190" i="1"/>
  <c r="AN191" i="1"/>
  <c r="AN192" i="1"/>
  <c r="AN193" i="1"/>
  <c r="AN194" i="1"/>
  <c r="AN195" i="1"/>
  <c r="AM11" i="1"/>
  <c r="AM12" i="1"/>
  <c r="AM13" i="1"/>
  <c r="AM14" i="1"/>
  <c r="AM15" i="1"/>
  <c r="AM16" i="1"/>
  <c r="AM20" i="1"/>
  <c r="AM21" i="1"/>
  <c r="AM22" i="1"/>
  <c r="AM23" i="1"/>
  <c r="AM24" i="1"/>
  <c r="AM28" i="1"/>
  <c r="AM29" i="1"/>
  <c r="AM30" i="1"/>
  <c r="AM31" i="1"/>
  <c r="AM32" i="1"/>
  <c r="AM33" i="1"/>
  <c r="AM34" i="1"/>
  <c r="AM35" i="1"/>
  <c r="AM36" i="1"/>
  <c r="AM37" i="1"/>
  <c r="AM38" i="1"/>
  <c r="AM39" i="1"/>
  <c r="AM40" i="1"/>
  <c r="AM41" i="1"/>
  <c r="AM42" i="1"/>
  <c r="AM43" i="1"/>
  <c r="AM44" i="1"/>
  <c r="AM45" i="1"/>
  <c r="AM46" i="1"/>
  <c r="AM47" i="1"/>
  <c r="AM48" i="1"/>
  <c r="AM49" i="1"/>
  <c r="AM50" i="1"/>
  <c r="AM51" i="1"/>
  <c r="AM52" i="1"/>
  <c r="AM53" i="1"/>
  <c r="AM54" i="1"/>
  <c r="AM58" i="1"/>
  <c r="AM59" i="1"/>
  <c r="AM60" i="1"/>
  <c r="AM61" i="1"/>
  <c r="AM62" i="1"/>
  <c r="AM63" i="1"/>
  <c r="AM67" i="1"/>
  <c r="AM68" i="1"/>
  <c r="AM69" i="1"/>
  <c r="AM70" i="1"/>
  <c r="AM74" i="1"/>
  <c r="AM75" i="1"/>
  <c r="AM76" i="1"/>
  <c r="AM80" i="1"/>
  <c r="AM81" i="1"/>
  <c r="AM85" i="1"/>
  <c r="AM86" i="1"/>
  <c r="AM87" i="1"/>
  <c r="AM88" i="1"/>
  <c r="AM89" i="1"/>
  <c r="AM90" i="1"/>
  <c r="AM91" i="1"/>
  <c r="AM92" i="1"/>
  <c r="AM93" i="1"/>
  <c r="AM97" i="1"/>
  <c r="AM98" i="1"/>
  <c r="AM99" i="1"/>
  <c r="AM100" i="1"/>
  <c r="AM101" i="1"/>
  <c r="AM102" i="1"/>
  <c r="AM103" i="1"/>
  <c r="AM104" i="1"/>
  <c r="AM105" i="1"/>
  <c r="AM106" i="1"/>
  <c r="AM107" i="1"/>
  <c r="AM108" i="1"/>
  <c r="AM109" i="1"/>
  <c r="AM110" i="1"/>
  <c r="AM114" i="1"/>
  <c r="AM115" i="1"/>
  <c r="AM116" i="1"/>
  <c r="AM117" i="1"/>
  <c r="AM118" i="1"/>
  <c r="AM119" i="1"/>
  <c r="AM120" i="1"/>
  <c r="AM121" i="1"/>
  <c r="AM122" i="1"/>
  <c r="AM123" i="1"/>
  <c r="AM124" i="1"/>
  <c r="AM128" i="1"/>
  <c r="AM129" i="1"/>
  <c r="AM130" i="1"/>
  <c r="AM131" i="1"/>
  <c r="AM132" i="1"/>
  <c r="AM133" i="1"/>
  <c r="AM134" i="1"/>
  <c r="AM135" i="1"/>
  <c r="AM136" i="1"/>
  <c r="AM137" i="1"/>
  <c r="AM138" i="1"/>
  <c r="AM139" i="1"/>
  <c r="AM140" i="1"/>
  <c r="AM141" i="1"/>
  <c r="AM142" i="1"/>
  <c r="AM143" i="1"/>
  <c r="AM144" i="1"/>
  <c r="AM145" i="1"/>
  <c r="AM146" i="1"/>
  <c r="AM147" i="1"/>
  <c r="AM148" i="1"/>
  <c r="AM149" i="1"/>
  <c r="AM150" i="1"/>
  <c r="AM151" i="1"/>
  <c r="AM152" i="1"/>
  <c r="AM156" i="1"/>
  <c r="AM157" i="1"/>
  <c r="AM158" i="1"/>
  <c r="AM159" i="1"/>
  <c r="AM160" i="1"/>
  <c r="AM161" i="1"/>
  <c r="AM162" i="1"/>
  <c r="AM163" i="1"/>
  <c r="AM164" i="1"/>
  <c r="AM165" i="1"/>
  <c r="AM166" i="1"/>
  <c r="AM170" i="1"/>
  <c r="AM171" i="1"/>
  <c r="AM172" i="1"/>
  <c r="AM173" i="1"/>
  <c r="AM174" i="1"/>
  <c r="AM178" i="1"/>
  <c r="AM179" i="1"/>
  <c r="AM180" i="1"/>
  <c r="AM181" i="1"/>
  <c r="AM182" i="1"/>
  <c r="AM183" i="1"/>
  <c r="AM184" i="1"/>
  <c r="AM185" i="1"/>
  <c r="AM186" i="1"/>
  <c r="AM187" i="1"/>
  <c r="AM188" i="1"/>
  <c r="AM189" i="1"/>
  <c r="AM190" i="1"/>
  <c r="AM191" i="1"/>
  <c r="AM192" i="1"/>
  <c r="AM193" i="1"/>
  <c r="AM194" i="1"/>
  <c r="AM195" i="1"/>
  <c r="AO10" i="1"/>
  <c r="AP10" i="1"/>
  <c r="AQ10" i="1"/>
  <c r="AN10" i="1"/>
  <c r="AM10" i="1"/>
  <c r="AK11" i="1"/>
  <c r="AK12" i="1"/>
  <c r="AK13" i="1"/>
  <c r="AK14" i="1"/>
  <c r="AK15" i="1"/>
  <c r="AK16" i="1"/>
  <c r="AK20" i="1"/>
  <c r="AK21" i="1"/>
  <c r="AK22" i="1"/>
  <c r="AK23" i="1"/>
  <c r="AK24" i="1"/>
  <c r="AK28" i="1"/>
  <c r="AK29" i="1"/>
  <c r="AK30" i="1"/>
  <c r="AK31" i="1"/>
  <c r="AK32" i="1"/>
  <c r="AK33" i="1"/>
  <c r="AK34" i="1"/>
  <c r="AK35" i="1"/>
  <c r="AK36" i="1"/>
  <c r="AK37" i="1"/>
  <c r="AK38" i="1"/>
  <c r="AK39" i="1"/>
  <c r="AK40" i="1"/>
  <c r="AK41" i="1"/>
  <c r="AK42" i="1"/>
  <c r="AK43" i="1"/>
  <c r="AK44" i="1"/>
  <c r="AK45" i="1"/>
  <c r="AK46" i="1"/>
  <c r="AK47" i="1"/>
  <c r="AK48" i="1"/>
  <c r="AK49" i="1"/>
  <c r="AK50" i="1"/>
  <c r="AK51" i="1"/>
  <c r="AK52" i="1"/>
  <c r="AK53" i="1"/>
  <c r="AK54" i="1"/>
  <c r="AK58" i="1"/>
  <c r="AK59" i="1"/>
  <c r="AK60" i="1"/>
  <c r="AK61" i="1"/>
  <c r="AK62" i="1"/>
  <c r="AK63" i="1"/>
  <c r="AK67" i="1"/>
  <c r="AK68" i="1"/>
  <c r="AK69" i="1"/>
  <c r="AK70" i="1"/>
  <c r="AK74" i="1"/>
  <c r="AK75" i="1"/>
  <c r="AK76" i="1"/>
  <c r="AK80" i="1"/>
  <c r="AK81" i="1"/>
  <c r="AK85" i="1"/>
  <c r="AK86" i="1"/>
  <c r="AK87" i="1"/>
  <c r="AK88" i="1"/>
  <c r="AK89" i="1"/>
  <c r="AK90" i="1"/>
  <c r="AK91" i="1"/>
  <c r="AK92" i="1"/>
  <c r="AK93" i="1"/>
  <c r="AK97" i="1"/>
  <c r="AK98" i="1"/>
  <c r="AK99" i="1"/>
  <c r="AK100" i="1"/>
  <c r="AK101" i="1"/>
  <c r="AK102" i="1"/>
  <c r="AK103" i="1"/>
  <c r="AK104" i="1"/>
  <c r="AK105" i="1"/>
  <c r="AK106" i="1"/>
  <c r="AK107" i="1"/>
  <c r="AK108" i="1"/>
  <c r="AK109" i="1"/>
  <c r="AK110" i="1"/>
  <c r="AK114" i="1"/>
  <c r="AK115" i="1"/>
  <c r="AK116" i="1"/>
  <c r="AK117" i="1"/>
  <c r="AK118" i="1"/>
  <c r="AK119" i="1"/>
  <c r="AK120" i="1"/>
  <c r="AK121" i="1"/>
  <c r="AK122" i="1"/>
  <c r="AK123" i="1"/>
  <c r="AK124" i="1"/>
  <c r="AK128" i="1"/>
  <c r="AK129" i="1"/>
  <c r="AK130" i="1"/>
  <c r="AK131" i="1"/>
  <c r="AK132" i="1"/>
  <c r="AK133" i="1"/>
  <c r="AK134" i="1"/>
  <c r="AK135" i="1"/>
  <c r="AK136" i="1"/>
  <c r="AK137" i="1"/>
  <c r="AK138" i="1"/>
  <c r="AK139" i="1"/>
  <c r="AK140" i="1"/>
  <c r="AK141" i="1"/>
  <c r="AK142" i="1"/>
  <c r="AK143" i="1"/>
  <c r="AK144" i="1"/>
  <c r="AK145" i="1"/>
  <c r="AK146" i="1"/>
  <c r="AK147" i="1"/>
  <c r="AK148" i="1"/>
  <c r="AK149" i="1"/>
  <c r="AK150" i="1"/>
  <c r="AK151" i="1"/>
  <c r="AK152" i="1"/>
  <c r="AK156" i="1"/>
  <c r="AK157" i="1"/>
  <c r="AK158" i="1"/>
  <c r="AK159" i="1"/>
  <c r="AK160" i="1"/>
  <c r="AK161" i="1"/>
  <c r="AK162" i="1"/>
  <c r="AK163" i="1"/>
  <c r="AK164" i="1"/>
  <c r="AK165" i="1"/>
  <c r="AK166" i="1"/>
  <c r="AK170" i="1"/>
  <c r="AK171" i="1"/>
  <c r="AK172" i="1"/>
  <c r="AK173" i="1"/>
  <c r="AK174" i="1"/>
  <c r="AK178" i="1"/>
  <c r="AK179" i="1"/>
  <c r="AK180" i="1"/>
  <c r="AK181" i="1"/>
  <c r="AK182" i="1"/>
  <c r="AK183" i="1"/>
  <c r="AK184" i="1"/>
  <c r="AK185" i="1"/>
  <c r="AK186" i="1"/>
  <c r="AK187" i="1"/>
  <c r="AK188" i="1"/>
  <c r="AK189" i="1"/>
  <c r="AK190" i="1"/>
  <c r="AK191" i="1"/>
  <c r="AK192" i="1"/>
  <c r="AK193" i="1"/>
  <c r="AK194" i="1"/>
  <c r="AK195" i="1"/>
  <c r="AQ6" i="1"/>
  <c r="AQ202" i="1" s="1"/>
  <c r="AP6" i="1"/>
  <c r="AP202" i="1" s="1"/>
  <c r="AO6" i="1"/>
  <c r="AO202" i="1" s="1"/>
  <c r="AN6" i="1"/>
  <c r="AN202" i="1" s="1"/>
  <c r="AM6" i="1"/>
  <c r="AM202" i="1" s="1"/>
  <c r="AK6" i="1"/>
  <c r="AK202" i="1" s="1"/>
  <c r="AK201" i="1" l="1"/>
  <c r="AX193" i="1"/>
  <c r="AX189" i="1"/>
  <c r="AX185" i="1"/>
  <c r="AX181" i="1"/>
  <c r="AX174" i="1"/>
  <c r="AX170" i="1"/>
  <c r="AX163" i="1"/>
  <c r="AX159" i="1"/>
  <c r="AX152" i="1"/>
  <c r="AX148" i="1"/>
  <c r="AX144" i="1"/>
  <c r="AX140" i="1"/>
  <c r="AX136" i="1"/>
  <c r="AX132" i="1"/>
  <c r="AX128" i="1"/>
  <c r="AX121" i="1"/>
  <c r="AX117" i="1"/>
  <c r="AX110" i="1"/>
  <c r="AX192" i="1"/>
  <c r="AX188" i="1"/>
  <c r="AX184" i="1"/>
  <c r="AX180" i="1"/>
  <c r="AX115" i="1"/>
  <c r="AX89" i="1"/>
  <c r="BV187" i="1"/>
  <c r="BV165" i="1"/>
  <c r="BV146" i="1"/>
  <c r="AN201" i="1"/>
  <c r="AX106" i="1"/>
  <c r="AX102" i="1"/>
  <c r="AX98" i="1"/>
  <c r="AX91" i="1"/>
  <c r="AX87" i="1"/>
  <c r="AX80" i="1"/>
  <c r="AX70" i="1"/>
  <c r="AX62" i="1"/>
  <c r="AX58" i="1"/>
  <c r="AX51" i="1"/>
  <c r="AX47" i="1"/>
  <c r="AX43" i="1"/>
  <c r="AX39" i="1"/>
  <c r="AX35" i="1"/>
  <c r="AX31" i="1"/>
  <c r="AX24" i="1"/>
  <c r="AX20" i="1"/>
  <c r="AX13" i="1"/>
  <c r="AP201" i="1"/>
  <c r="BF193" i="1"/>
  <c r="BF189" i="1"/>
  <c r="BF185" i="1"/>
  <c r="BF181" i="1"/>
  <c r="BF174" i="1"/>
  <c r="BF170" i="1"/>
  <c r="BF163" i="1"/>
  <c r="BF159" i="1"/>
  <c r="BF152" i="1"/>
  <c r="BF148" i="1"/>
  <c r="BF144" i="1"/>
  <c r="BF140" i="1"/>
  <c r="BF136" i="1"/>
  <c r="BF132" i="1"/>
  <c r="BF128" i="1"/>
  <c r="BF121" i="1"/>
  <c r="BF117" i="1"/>
  <c r="BF110" i="1"/>
  <c r="BF106" i="1"/>
  <c r="BF102" i="1"/>
  <c r="BF98" i="1"/>
  <c r="BF91" i="1"/>
  <c r="BF87" i="1"/>
  <c r="BF80" i="1"/>
  <c r="BF70" i="1"/>
  <c r="BF62" i="1"/>
  <c r="BF58" i="1"/>
  <c r="BF51" i="1"/>
  <c r="BF47" i="1"/>
  <c r="BF43" i="1"/>
  <c r="BF39" i="1"/>
  <c r="BF35" i="1"/>
  <c r="BF31" i="1"/>
  <c r="BF24" i="1"/>
  <c r="BF20" i="1"/>
  <c r="BF13" i="1"/>
  <c r="BN195" i="1"/>
  <c r="BN191" i="1"/>
  <c r="BN187" i="1"/>
  <c r="BN183" i="1"/>
  <c r="BN179" i="1"/>
  <c r="BN172" i="1"/>
  <c r="BN165" i="1"/>
  <c r="BN161" i="1"/>
  <c r="BN157" i="1"/>
  <c r="BN150" i="1"/>
  <c r="BN146" i="1"/>
  <c r="BN142" i="1"/>
  <c r="BN138" i="1"/>
  <c r="BN85" i="1"/>
  <c r="BV193" i="1"/>
  <c r="BV189" i="1"/>
  <c r="BV185" i="1"/>
  <c r="BV181" i="1"/>
  <c r="BV174" i="1"/>
  <c r="BV170" i="1"/>
  <c r="BV163" i="1"/>
  <c r="BV159" i="1"/>
  <c r="BV152" i="1"/>
  <c r="BV148" i="1"/>
  <c r="BV144" i="1"/>
  <c r="BV140" i="1"/>
  <c r="BV136" i="1"/>
  <c r="BV87" i="1"/>
  <c r="BV51" i="1"/>
  <c r="BJ194" i="1"/>
  <c r="BJ190" i="1"/>
  <c r="BJ186" i="1"/>
  <c r="BJ182" i="1"/>
  <c r="BJ178" i="1"/>
  <c r="BJ171" i="1"/>
  <c r="BJ164" i="1"/>
  <c r="BJ160" i="1"/>
  <c r="BJ156" i="1"/>
  <c r="BJ149" i="1"/>
  <c r="BJ145" i="1"/>
  <c r="BJ141" i="1"/>
  <c r="BJ137" i="1"/>
  <c r="BV105" i="1"/>
  <c r="AX173" i="1"/>
  <c r="AX166" i="1"/>
  <c r="AX162" i="1"/>
  <c r="AX158" i="1"/>
  <c r="AX151" i="1"/>
  <c r="AX147" i="1"/>
  <c r="AX143" i="1"/>
  <c r="AX139" i="1"/>
  <c r="AX135" i="1"/>
  <c r="AX131" i="1"/>
  <c r="AX124" i="1"/>
  <c r="AX120" i="1"/>
  <c r="AX116" i="1"/>
  <c r="AX109" i="1"/>
  <c r="AX105" i="1"/>
  <c r="AX101" i="1"/>
  <c r="AX97" i="1"/>
  <c r="AX90" i="1"/>
  <c r="AX86" i="1"/>
  <c r="AX76" i="1"/>
  <c r="AX69" i="1"/>
  <c r="AX61" i="1"/>
  <c r="AX54" i="1"/>
  <c r="AX50" i="1"/>
  <c r="AX46" i="1"/>
  <c r="AX42" i="1"/>
  <c r="AX38" i="1"/>
  <c r="AX34" i="1"/>
  <c r="AX30" i="1"/>
  <c r="AX23" i="1"/>
  <c r="AX16" i="1"/>
  <c r="AX12" i="1"/>
  <c r="AM201" i="1"/>
  <c r="AM203" i="1" s="1"/>
  <c r="AO201" i="1"/>
  <c r="AO203" i="1" s="1"/>
  <c r="BR86" i="1"/>
  <c r="BJ12" i="1"/>
  <c r="BJ192" i="1"/>
  <c r="BJ180" i="1"/>
  <c r="BJ173" i="1"/>
  <c r="BJ158" i="1"/>
  <c r="BJ151" i="1"/>
  <c r="BJ139" i="1"/>
  <c r="BJ135" i="1"/>
  <c r="BJ50" i="1"/>
  <c r="AQ201" i="1"/>
  <c r="AK203" i="1"/>
  <c r="BB190" i="1"/>
  <c r="BB171" i="1"/>
  <c r="BB149" i="1"/>
  <c r="BV124" i="1"/>
  <c r="BJ53" i="1"/>
  <c r="BJ41" i="1"/>
  <c r="BJ133" i="1"/>
  <c r="BJ129" i="1"/>
  <c r="BJ122" i="1"/>
  <c r="BJ118" i="1"/>
  <c r="BJ114" i="1"/>
  <c r="BJ107" i="1"/>
  <c r="BJ103" i="1"/>
  <c r="BJ99" i="1"/>
  <c r="BJ92" i="1"/>
  <c r="BJ88" i="1"/>
  <c r="BJ81" i="1"/>
  <c r="BJ74" i="1"/>
  <c r="BJ67" i="1"/>
  <c r="BJ63" i="1"/>
  <c r="BJ59" i="1"/>
  <c r="BJ52" i="1"/>
  <c r="BJ48" i="1"/>
  <c r="BJ44" i="1"/>
  <c r="BJ104" i="1"/>
  <c r="BN10" i="1"/>
  <c r="BF120" i="1"/>
  <c r="BJ193" i="1"/>
  <c r="BJ189" i="1"/>
  <c r="BJ185" i="1"/>
  <c r="BJ181" i="1"/>
  <c r="BJ174" i="1"/>
  <c r="BJ170" i="1"/>
  <c r="BJ163" i="1"/>
  <c r="BJ159" i="1"/>
  <c r="BJ152" i="1"/>
  <c r="BJ148" i="1"/>
  <c r="BJ144" i="1"/>
  <c r="BJ140" i="1"/>
  <c r="BJ136" i="1"/>
  <c r="BJ132" i="1"/>
  <c r="BJ128" i="1"/>
  <c r="BJ121" i="1"/>
  <c r="BJ117" i="1"/>
  <c r="BJ110" i="1"/>
  <c r="BJ106" i="1"/>
  <c r="BJ102" i="1"/>
  <c r="BJ98" i="1"/>
  <c r="BJ91" i="1"/>
  <c r="BJ87" i="1"/>
  <c r="BJ80" i="1"/>
  <c r="BJ70" i="1"/>
  <c r="BJ62" i="1"/>
  <c r="BJ58" i="1"/>
  <c r="BJ51" i="1"/>
  <c r="BJ47" i="1"/>
  <c r="BJ43" i="1"/>
  <c r="BJ39" i="1"/>
  <c r="BJ35" i="1"/>
  <c r="BJ31" i="1"/>
  <c r="BJ24" i="1"/>
  <c r="BJ20" i="1"/>
  <c r="BJ13" i="1"/>
  <c r="BB194" i="1"/>
  <c r="BB186" i="1"/>
  <c r="BB178" i="1"/>
  <c r="BB160" i="1"/>
  <c r="BB141" i="1"/>
  <c r="BB133" i="1"/>
  <c r="BB122" i="1"/>
  <c r="BB114" i="1"/>
  <c r="BB103" i="1"/>
  <c r="BB92" i="1"/>
  <c r="BB81" i="1"/>
  <c r="BB67" i="1"/>
  <c r="BB63" i="1"/>
  <c r="BB52" i="1"/>
  <c r="BB44" i="1"/>
  <c r="BB36" i="1"/>
  <c r="BB28" i="1"/>
  <c r="BB14" i="1"/>
  <c r="BR10" i="1"/>
  <c r="BR192" i="1"/>
  <c r="BR184" i="1"/>
  <c r="BR180" i="1"/>
  <c r="BR166" i="1"/>
  <c r="BR158" i="1"/>
  <c r="BR147" i="1"/>
  <c r="BR139" i="1"/>
  <c r="BR109" i="1"/>
  <c r="BR69" i="1"/>
  <c r="BF146" i="1"/>
  <c r="BF165" i="1"/>
  <c r="BF187" i="1"/>
  <c r="BB193" i="1"/>
  <c r="BB189" i="1"/>
  <c r="BB181" i="1"/>
  <c r="BB170" i="1"/>
  <c r="BB159" i="1"/>
  <c r="BB148" i="1"/>
  <c r="BB144" i="1"/>
  <c r="BB136" i="1"/>
  <c r="BB128" i="1"/>
  <c r="BB117" i="1"/>
  <c r="BB106" i="1"/>
  <c r="BB98" i="1"/>
  <c r="BB87" i="1"/>
  <c r="BB70" i="1"/>
  <c r="BB62" i="1"/>
  <c r="BB58" i="1"/>
  <c r="BB47" i="1"/>
  <c r="BB39" i="1"/>
  <c r="BB31" i="1"/>
  <c r="BB24" i="1"/>
  <c r="BB13" i="1"/>
  <c r="BF188" i="1"/>
  <c r="BF180" i="1"/>
  <c r="BF166" i="1"/>
  <c r="BF162" i="1"/>
  <c r="BF151" i="1"/>
  <c r="BF143" i="1"/>
  <c r="BF135" i="1"/>
  <c r="BF131" i="1"/>
  <c r="BF109" i="1"/>
  <c r="BF105" i="1"/>
  <c r="BF97" i="1"/>
  <c r="BF86" i="1"/>
  <c r="BF69" i="1"/>
  <c r="BF61" i="1"/>
  <c r="BF54" i="1"/>
  <c r="BF46" i="1"/>
  <c r="BF38" i="1"/>
  <c r="BF30" i="1"/>
  <c r="BF16" i="1"/>
  <c r="BF12" i="1"/>
  <c r="BB101" i="1"/>
  <c r="BB76" i="1"/>
  <c r="BF195" i="1"/>
  <c r="BF191" i="1"/>
  <c r="BF179" i="1"/>
  <c r="BF172" i="1"/>
  <c r="BF157" i="1"/>
  <c r="BF150" i="1"/>
  <c r="BF138" i="1"/>
  <c r="BF183" i="1"/>
  <c r="BF161" i="1"/>
  <c r="BF142" i="1"/>
  <c r="BN140" i="1"/>
  <c r="BN159" i="1"/>
  <c r="BN181" i="1"/>
  <c r="BN136" i="1"/>
  <c r="BN152" i="1"/>
  <c r="BN174" i="1"/>
  <c r="BN193" i="1"/>
  <c r="BN62" i="1"/>
  <c r="BN93" i="1"/>
  <c r="BN148" i="1"/>
  <c r="BN170" i="1"/>
  <c r="BN189" i="1"/>
  <c r="AX194" i="1"/>
  <c r="AX190" i="1"/>
  <c r="AX186" i="1"/>
  <c r="AX182" i="1"/>
  <c r="AX178" i="1"/>
  <c r="AX171" i="1"/>
  <c r="AX164" i="1"/>
  <c r="AX160" i="1"/>
  <c r="AX156" i="1"/>
  <c r="AX149" i="1"/>
  <c r="AX145" i="1"/>
  <c r="AX141" i="1"/>
  <c r="AX137" i="1"/>
  <c r="AX133" i="1"/>
  <c r="AX129" i="1"/>
  <c r="AX122" i="1"/>
  <c r="AX118" i="1"/>
  <c r="AX114" i="1"/>
  <c r="AX107" i="1"/>
  <c r="AX103" i="1"/>
  <c r="AX99" i="1"/>
  <c r="AX92" i="1"/>
  <c r="AX88" i="1"/>
  <c r="AX81" i="1"/>
  <c r="AX74" i="1"/>
  <c r="AX67" i="1"/>
  <c r="AX63" i="1"/>
  <c r="AX59" i="1"/>
  <c r="AX52" i="1"/>
  <c r="AX48" i="1"/>
  <c r="AX44" i="1"/>
  <c r="AX40" i="1"/>
  <c r="AX36" i="1"/>
  <c r="AX32" i="1"/>
  <c r="AX28" i="1"/>
  <c r="AX21" i="1"/>
  <c r="AX14" i="1"/>
  <c r="BB195" i="1"/>
  <c r="BB191" i="1"/>
  <c r="BB187" i="1"/>
  <c r="BB183" i="1"/>
  <c r="BB179" i="1"/>
  <c r="BB172" i="1"/>
  <c r="BB165" i="1"/>
  <c r="BB161" i="1"/>
  <c r="BB157" i="1"/>
  <c r="BB150" i="1"/>
  <c r="BB146" i="1"/>
  <c r="BB142" i="1"/>
  <c r="BB138" i="1"/>
  <c r="BB134" i="1"/>
  <c r="BB130" i="1"/>
  <c r="BB123" i="1"/>
  <c r="BB119" i="1"/>
  <c r="BB115" i="1"/>
  <c r="BB108" i="1"/>
  <c r="BB104" i="1"/>
  <c r="BB100" i="1"/>
  <c r="BB93" i="1"/>
  <c r="BB89" i="1"/>
  <c r="BB85" i="1"/>
  <c r="BB75" i="1"/>
  <c r="BB68" i="1"/>
  <c r="BB60" i="1"/>
  <c r="BB53" i="1"/>
  <c r="BB49" i="1"/>
  <c r="BB45" i="1"/>
  <c r="BB41" i="1"/>
  <c r="BB37" i="1"/>
  <c r="BB33" i="1"/>
  <c r="BB29" i="1"/>
  <c r="BB22" i="1"/>
  <c r="BB15" i="1"/>
  <c r="BB11" i="1"/>
  <c r="BV10" i="1"/>
  <c r="BF194" i="1"/>
  <c r="BF190" i="1"/>
  <c r="BF186" i="1"/>
  <c r="BF182" i="1"/>
  <c r="BF178" i="1"/>
  <c r="BF171" i="1"/>
  <c r="BN116" i="1"/>
  <c r="BN68" i="1"/>
  <c r="BR43" i="1"/>
  <c r="BR106" i="1"/>
  <c r="BR149" i="1"/>
  <c r="BR171" i="1"/>
  <c r="BR190" i="1"/>
  <c r="BR145" i="1"/>
  <c r="BR164" i="1"/>
  <c r="BR186" i="1"/>
  <c r="BR24" i="1"/>
  <c r="BR141" i="1"/>
  <c r="BR160" i="1"/>
  <c r="BR182" i="1"/>
  <c r="BB182" i="1"/>
  <c r="BB164" i="1"/>
  <c r="BB156" i="1"/>
  <c r="BB145" i="1"/>
  <c r="BB137" i="1"/>
  <c r="BB129" i="1"/>
  <c r="BB118" i="1"/>
  <c r="BB107" i="1"/>
  <c r="BB99" i="1"/>
  <c r="BB88" i="1"/>
  <c r="BB74" i="1"/>
  <c r="BB59" i="1"/>
  <c r="BB48" i="1"/>
  <c r="BB40" i="1"/>
  <c r="BB32" i="1"/>
  <c r="BB21" i="1"/>
  <c r="BB10" i="1"/>
  <c r="BR188" i="1"/>
  <c r="BR173" i="1"/>
  <c r="BR162" i="1"/>
  <c r="BR151" i="1"/>
  <c r="BR143" i="1"/>
  <c r="BR135" i="1"/>
  <c r="BR97" i="1"/>
  <c r="BV120" i="1"/>
  <c r="BV14" i="1"/>
  <c r="BV131" i="1"/>
  <c r="BV36" i="1"/>
  <c r="BV70" i="1"/>
  <c r="BV142" i="1"/>
  <c r="BV161" i="1"/>
  <c r="BV183" i="1"/>
  <c r="BV102" i="1"/>
  <c r="BV133" i="1"/>
  <c r="BV138" i="1"/>
  <c r="BV157" i="1"/>
  <c r="BV179" i="1"/>
  <c r="BV195" i="1"/>
  <c r="BV150" i="1"/>
  <c r="BV172" i="1"/>
  <c r="BV191" i="1"/>
  <c r="BB185" i="1"/>
  <c r="BB174" i="1"/>
  <c r="BB163" i="1"/>
  <c r="BB152" i="1"/>
  <c r="BB140" i="1"/>
  <c r="BB132" i="1"/>
  <c r="BB121" i="1"/>
  <c r="BB110" i="1"/>
  <c r="BB102" i="1"/>
  <c r="BB91" i="1"/>
  <c r="BB80" i="1"/>
  <c r="BB51" i="1"/>
  <c r="BB43" i="1"/>
  <c r="BB35" i="1"/>
  <c r="BB20" i="1"/>
  <c r="BF10" i="1"/>
  <c r="BF192" i="1"/>
  <c r="BF184" i="1"/>
  <c r="BF173" i="1"/>
  <c r="BF158" i="1"/>
  <c r="BF147" i="1"/>
  <c r="BF139" i="1"/>
  <c r="BF124" i="1"/>
  <c r="BF116" i="1"/>
  <c r="BF101" i="1"/>
  <c r="BF90" i="1"/>
  <c r="BF76" i="1"/>
  <c r="BF50" i="1"/>
  <c r="BF42" i="1"/>
  <c r="BF34" i="1"/>
  <c r="BF23" i="1"/>
  <c r="BN194" i="1"/>
  <c r="BN190" i="1"/>
  <c r="BN186" i="1"/>
  <c r="BN182" i="1"/>
  <c r="BN178" i="1"/>
  <c r="BN171" i="1"/>
  <c r="BN164" i="1"/>
  <c r="BN160" i="1"/>
  <c r="BN156" i="1"/>
  <c r="BN149" i="1"/>
  <c r="BN145" i="1"/>
  <c r="BN141" i="1"/>
  <c r="BN137" i="1"/>
  <c r="BN133" i="1"/>
  <c r="BN129" i="1"/>
  <c r="BN122" i="1"/>
  <c r="BN118" i="1"/>
  <c r="BN114" i="1"/>
  <c r="BN107" i="1"/>
  <c r="BN103" i="1"/>
  <c r="BN99" i="1"/>
  <c r="BN92" i="1"/>
  <c r="BN88" i="1"/>
  <c r="BN81" i="1"/>
  <c r="BN74" i="1"/>
  <c r="BN67" i="1"/>
  <c r="BN63" i="1"/>
  <c r="BN59" i="1"/>
  <c r="BN52" i="1"/>
  <c r="BN48" i="1"/>
  <c r="BN44" i="1"/>
  <c r="BN40" i="1"/>
  <c r="BN36" i="1"/>
  <c r="BN32" i="1"/>
  <c r="BN28" i="1"/>
  <c r="BN21" i="1"/>
  <c r="BN14" i="1"/>
  <c r="BR195" i="1"/>
  <c r="BR191" i="1"/>
  <c r="BR187" i="1"/>
  <c r="BR183" i="1"/>
  <c r="BR179" i="1"/>
  <c r="BR172" i="1"/>
  <c r="BR165" i="1"/>
  <c r="BR161" i="1"/>
  <c r="BR157" i="1"/>
  <c r="BR150" i="1"/>
  <c r="BR146" i="1"/>
  <c r="BR134" i="1"/>
  <c r="BR123" i="1"/>
  <c r="BR194" i="1"/>
  <c r="BN185" i="1"/>
  <c r="BR178" i="1"/>
  <c r="BN163" i="1"/>
  <c r="BR156" i="1"/>
  <c r="BN144" i="1"/>
  <c r="BR137" i="1"/>
  <c r="BV98" i="1"/>
  <c r="BF32" i="1"/>
  <c r="BR142" i="1"/>
  <c r="BR138" i="1"/>
  <c r="BR130" i="1"/>
  <c r="BR119" i="1"/>
  <c r="BR115" i="1"/>
  <c r="BR108" i="1"/>
  <c r="BR104" i="1"/>
  <c r="BR100" i="1"/>
  <c r="BR93" i="1"/>
  <c r="BV192" i="1"/>
  <c r="BV188" i="1"/>
  <c r="BV184" i="1"/>
  <c r="BV180" i="1"/>
  <c r="BV173" i="1"/>
  <c r="BV166" i="1"/>
  <c r="BV162" i="1"/>
  <c r="BV158" i="1"/>
  <c r="BV151" i="1"/>
  <c r="BV147" i="1"/>
  <c r="BV143" i="1"/>
  <c r="BV139" i="1"/>
  <c r="BV135" i="1"/>
  <c r="BV116" i="1"/>
  <c r="AX195" i="1"/>
  <c r="AX191" i="1"/>
  <c r="AX187" i="1"/>
  <c r="AX183" i="1"/>
  <c r="AX179" i="1"/>
  <c r="AX172" i="1"/>
  <c r="AX165" i="1"/>
  <c r="AX161" i="1"/>
  <c r="AX157" i="1"/>
  <c r="AX150" i="1"/>
  <c r="AX146" i="1"/>
  <c r="AX142" i="1"/>
  <c r="AX138" i="1"/>
  <c r="AX134" i="1"/>
  <c r="AX130" i="1"/>
  <c r="AX123" i="1"/>
  <c r="AX119" i="1"/>
  <c r="AX108" i="1"/>
  <c r="AX104" i="1"/>
  <c r="AX100" i="1"/>
  <c r="AX93" i="1"/>
  <c r="AX85" i="1"/>
  <c r="AX75" i="1"/>
  <c r="AX68" i="1"/>
  <c r="AX60" i="1"/>
  <c r="AX53" i="1"/>
  <c r="AX49" i="1"/>
  <c r="AX45" i="1"/>
  <c r="AX41" i="1"/>
  <c r="AX37" i="1"/>
  <c r="AX33" i="1"/>
  <c r="AX29" i="1"/>
  <c r="AX22" i="1"/>
  <c r="AX15" i="1"/>
  <c r="AX11" i="1"/>
  <c r="BB192" i="1"/>
  <c r="BB188" i="1"/>
  <c r="BB184" i="1"/>
  <c r="BB180" i="1"/>
  <c r="BB173" i="1"/>
  <c r="BB166" i="1"/>
  <c r="BB162" i="1"/>
  <c r="BB158" i="1"/>
  <c r="BB151" i="1"/>
  <c r="BB147" i="1"/>
  <c r="BB143" i="1"/>
  <c r="BB139" i="1"/>
  <c r="BB135" i="1"/>
  <c r="BB131" i="1"/>
  <c r="BB124" i="1"/>
  <c r="BB120" i="1"/>
  <c r="BB116" i="1"/>
  <c r="BB109" i="1"/>
  <c r="BB105" i="1"/>
  <c r="BB97" i="1"/>
  <c r="BB90" i="1"/>
  <c r="BB86" i="1"/>
  <c r="BB69" i="1"/>
  <c r="BB61" i="1"/>
  <c r="BB54" i="1"/>
  <c r="BB50" i="1"/>
  <c r="BB46" i="1"/>
  <c r="BB42" i="1"/>
  <c r="BB38" i="1"/>
  <c r="BB34" i="1"/>
  <c r="BB30" i="1"/>
  <c r="BB23" i="1"/>
  <c r="BB16" i="1"/>
  <c r="BB12" i="1"/>
  <c r="BJ10" i="1"/>
  <c r="BF134" i="1"/>
  <c r="BF130" i="1"/>
  <c r="BF123" i="1"/>
  <c r="BF119" i="1"/>
  <c r="BF115" i="1"/>
  <c r="BF108" i="1"/>
  <c r="BF104" i="1"/>
  <c r="BF100" i="1"/>
  <c r="BF93" i="1"/>
  <c r="BF89" i="1"/>
  <c r="BF85" i="1"/>
  <c r="BF75" i="1"/>
  <c r="BF68" i="1"/>
  <c r="BJ184" i="1"/>
  <c r="BJ162" i="1"/>
  <c r="BJ143" i="1"/>
  <c r="BF164" i="1"/>
  <c r="BF160" i="1"/>
  <c r="BF156" i="1"/>
  <c r="BF149" i="1"/>
  <c r="BF145" i="1"/>
  <c r="BF141" i="1"/>
  <c r="BF137" i="1"/>
  <c r="BF133" i="1"/>
  <c r="BF129" i="1"/>
  <c r="BF122" i="1"/>
  <c r="BF118" i="1"/>
  <c r="BF114" i="1"/>
  <c r="BF107" i="1"/>
  <c r="BF103" i="1"/>
  <c r="BF99" i="1"/>
  <c r="BF92" i="1"/>
  <c r="BF88" i="1"/>
  <c r="BF81" i="1"/>
  <c r="BF74" i="1"/>
  <c r="BF67" i="1"/>
  <c r="BF63" i="1"/>
  <c r="BF59" i="1"/>
  <c r="BF52" i="1"/>
  <c r="BF48" i="1"/>
  <c r="BF44" i="1"/>
  <c r="BF40" i="1"/>
  <c r="BF36" i="1"/>
  <c r="BF28" i="1"/>
  <c r="BF21" i="1"/>
  <c r="BF14" i="1"/>
  <c r="BJ195" i="1"/>
  <c r="BJ191" i="1"/>
  <c r="BJ187" i="1"/>
  <c r="BJ183" i="1"/>
  <c r="BJ179" i="1"/>
  <c r="BJ172" i="1"/>
  <c r="BJ165" i="1"/>
  <c r="BJ161" i="1"/>
  <c r="BJ157" i="1"/>
  <c r="BJ150" i="1"/>
  <c r="BJ146" i="1"/>
  <c r="BJ142" i="1"/>
  <c r="BJ138" i="1"/>
  <c r="BJ134" i="1"/>
  <c r="BJ130" i="1"/>
  <c r="BJ123" i="1"/>
  <c r="BJ119" i="1"/>
  <c r="BJ115" i="1"/>
  <c r="BJ108" i="1"/>
  <c r="BJ100" i="1"/>
  <c r="BJ93" i="1"/>
  <c r="BJ89" i="1"/>
  <c r="BJ85" i="1"/>
  <c r="BJ75" i="1"/>
  <c r="BJ68" i="1"/>
  <c r="BJ60" i="1"/>
  <c r="BJ49" i="1"/>
  <c r="BJ45" i="1"/>
  <c r="BJ37" i="1"/>
  <c r="BJ33" i="1"/>
  <c r="BJ29" i="1"/>
  <c r="BJ22" i="1"/>
  <c r="BJ15" i="1"/>
  <c r="BJ11" i="1"/>
  <c r="BN192" i="1"/>
  <c r="BN188" i="1"/>
  <c r="BN184" i="1"/>
  <c r="BN180" i="1"/>
  <c r="BN173" i="1"/>
  <c r="BN166" i="1"/>
  <c r="BN162" i="1"/>
  <c r="BN158" i="1"/>
  <c r="BN151" i="1"/>
  <c r="BN147" i="1"/>
  <c r="BN143" i="1"/>
  <c r="BN139" i="1"/>
  <c r="BN135" i="1"/>
  <c r="BN131" i="1"/>
  <c r="BN124" i="1"/>
  <c r="BN120" i="1"/>
  <c r="BN109" i="1"/>
  <c r="BN105" i="1"/>
  <c r="BN101" i="1"/>
  <c r="BN97" i="1"/>
  <c r="BN90" i="1"/>
  <c r="BN86" i="1"/>
  <c r="BN76" i="1"/>
  <c r="BN69" i="1"/>
  <c r="BN61" i="1"/>
  <c r="BN54" i="1"/>
  <c r="BN50" i="1"/>
  <c r="BN46" i="1"/>
  <c r="BN42" i="1"/>
  <c r="BN38" i="1"/>
  <c r="BN34" i="1"/>
  <c r="BN30" i="1"/>
  <c r="BN23" i="1"/>
  <c r="BN16" i="1"/>
  <c r="BN12" i="1"/>
  <c r="BR193" i="1"/>
  <c r="BR189" i="1"/>
  <c r="BR185" i="1"/>
  <c r="BR181" i="1"/>
  <c r="BR174" i="1"/>
  <c r="BR170" i="1"/>
  <c r="BR163" i="1"/>
  <c r="BR159" i="1"/>
  <c r="BR152" i="1"/>
  <c r="BR148" i="1"/>
  <c r="BR144" i="1"/>
  <c r="BR140" i="1"/>
  <c r="BR136" i="1"/>
  <c r="BR132" i="1"/>
  <c r="BR128" i="1"/>
  <c r="BR121" i="1"/>
  <c r="BR117" i="1"/>
  <c r="BR58" i="1"/>
  <c r="BR35" i="1"/>
  <c r="BR13" i="1"/>
  <c r="BV194" i="1"/>
  <c r="BV190" i="1"/>
  <c r="BV186" i="1"/>
  <c r="BV182" i="1"/>
  <c r="BV178" i="1"/>
  <c r="BV171" i="1"/>
  <c r="BV164" i="1"/>
  <c r="BV160" i="1"/>
  <c r="BV156" i="1"/>
  <c r="BV149" i="1"/>
  <c r="BV145" i="1"/>
  <c r="BV141" i="1"/>
  <c r="BV137" i="1"/>
  <c r="BV129" i="1"/>
  <c r="BV122" i="1"/>
  <c r="BV118" i="1"/>
  <c r="BV107" i="1"/>
  <c r="BV67" i="1"/>
  <c r="BV44" i="1"/>
  <c r="BV28" i="1"/>
  <c r="BJ188" i="1"/>
  <c r="BJ166" i="1"/>
  <c r="BJ147" i="1"/>
  <c r="BF60" i="1"/>
  <c r="BF53" i="1"/>
  <c r="BF49" i="1"/>
  <c r="BF45" i="1"/>
  <c r="BF41" i="1"/>
  <c r="BF37" i="1"/>
  <c r="BF33" i="1"/>
  <c r="BF29" i="1"/>
  <c r="BF22" i="1"/>
  <c r="BF15" i="1"/>
  <c r="BF11" i="1"/>
  <c r="BJ131" i="1"/>
  <c r="BJ124" i="1"/>
  <c r="BJ120" i="1"/>
  <c r="BJ116" i="1"/>
  <c r="BJ109" i="1"/>
  <c r="BJ105" i="1"/>
  <c r="BJ101" i="1"/>
  <c r="BJ97" i="1"/>
  <c r="BJ90" i="1"/>
  <c r="BJ86" i="1"/>
  <c r="BJ76" i="1"/>
  <c r="BJ69" i="1"/>
  <c r="BJ61" i="1"/>
  <c r="BJ54" i="1"/>
  <c r="BJ46" i="1"/>
  <c r="BJ42" i="1"/>
  <c r="BJ38" i="1"/>
  <c r="BJ34" i="1"/>
  <c r="BJ30" i="1"/>
  <c r="BJ23" i="1"/>
  <c r="BJ16" i="1"/>
  <c r="BN132" i="1"/>
  <c r="BN128" i="1"/>
  <c r="BN121" i="1"/>
  <c r="BN117" i="1"/>
  <c r="BN110" i="1"/>
  <c r="BN106" i="1"/>
  <c r="BN102" i="1"/>
  <c r="BN98" i="1"/>
  <c r="BN91" i="1"/>
  <c r="BN87" i="1"/>
  <c r="BN80" i="1"/>
  <c r="BN70" i="1"/>
  <c r="BN58" i="1"/>
  <c r="BN51" i="1"/>
  <c r="BN47" i="1"/>
  <c r="BN43" i="1"/>
  <c r="BN39" i="1"/>
  <c r="BN35" i="1"/>
  <c r="BN31" i="1"/>
  <c r="BN24" i="1"/>
  <c r="BN20" i="1"/>
  <c r="BN13" i="1"/>
  <c r="BR133" i="1"/>
  <c r="BR129" i="1"/>
  <c r="BR122" i="1"/>
  <c r="BR118" i="1"/>
  <c r="BR114" i="1"/>
  <c r="BR107" i="1"/>
  <c r="BR103" i="1"/>
  <c r="BR99" i="1"/>
  <c r="BR92" i="1"/>
  <c r="BR88" i="1"/>
  <c r="BR81" i="1"/>
  <c r="BR74" i="1"/>
  <c r="BR67" i="1"/>
  <c r="BR63" i="1"/>
  <c r="BR59" i="1"/>
  <c r="BR52" i="1"/>
  <c r="BR48" i="1"/>
  <c r="BR44" i="1"/>
  <c r="BR40" i="1"/>
  <c r="BR36" i="1"/>
  <c r="BR32" i="1"/>
  <c r="BR28" i="1"/>
  <c r="BR21" i="1"/>
  <c r="BR14" i="1"/>
  <c r="BV134" i="1"/>
  <c r="BV130" i="1"/>
  <c r="BV123" i="1"/>
  <c r="BV119" i="1"/>
  <c r="BV115" i="1"/>
  <c r="BV108" i="1"/>
  <c r="BV104" i="1"/>
  <c r="BV100" i="1"/>
  <c r="BV93" i="1"/>
  <c r="BV89" i="1"/>
  <c r="BV85" i="1"/>
  <c r="BV75" i="1"/>
  <c r="BV68" i="1"/>
  <c r="BV60" i="1"/>
  <c r="BV53" i="1"/>
  <c r="BV49" i="1"/>
  <c r="BV45" i="1"/>
  <c r="BV41" i="1"/>
  <c r="BV37" i="1"/>
  <c r="BV33" i="1"/>
  <c r="BV29" i="1"/>
  <c r="BV22" i="1"/>
  <c r="BV15" i="1"/>
  <c r="BV11" i="1"/>
  <c r="BJ40" i="1"/>
  <c r="BJ36" i="1"/>
  <c r="BJ32" i="1"/>
  <c r="BJ28" i="1"/>
  <c r="BJ21" i="1"/>
  <c r="BJ14" i="1"/>
  <c r="BN134" i="1"/>
  <c r="BN130" i="1"/>
  <c r="BN123" i="1"/>
  <c r="BN119" i="1"/>
  <c r="BN115" i="1"/>
  <c r="BN108" i="1"/>
  <c r="BN104" i="1"/>
  <c r="BN100" i="1"/>
  <c r="BN89" i="1"/>
  <c r="BN75" i="1"/>
  <c r="BN60" i="1"/>
  <c r="BN53" i="1"/>
  <c r="BN49" i="1"/>
  <c r="BN45" i="1"/>
  <c r="BN41" i="1"/>
  <c r="BN37" i="1"/>
  <c r="BN33" i="1"/>
  <c r="BN29" i="1"/>
  <c r="BN22" i="1"/>
  <c r="BN15" i="1"/>
  <c r="BN11" i="1"/>
  <c r="BR131" i="1"/>
  <c r="BR124" i="1"/>
  <c r="BR120" i="1"/>
  <c r="BR116" i="1"/>
  <c r="BR105" i="1"/>
  <c r="BR101" i="1"/>
  <c r="BR90" i="1"/>
  <c r="BR76" i="1"/>
  <c r="BR61" i="1"/>
  <c r="BR54" i="1"/>
  <c r="BR50" i="1"/>
  <c r="BR46" i="1"/>
  <c r="BR42" i="1"/>
  <c r="BR38" i="1"/>
  <c r="BR34" i="1"/>
  <c r="BR30" i="1"/>
  <c r="BR23" i="1"/>
  <c r="BR16" i="1"/>
  <c r="BR12" i="1"/>
  <c r="BV132" i="1"/>
  <c r="BV128" i="1"/>
  <c r="BV121" i="1"/>
  <c r="BV117" i="1"/>
  <c r="BV110" i="1"/>
  <c r="BV106" i="1"/>
  <c r="BV91" i="1"/>
  <c r="BV80" i="1"/>
  <c r="BV62" i="1"/>
  <c r="BV58" i="1"/>
  <c r="BV47" i="1"/>
  <c r="BV43" i="1"/>
  <c r="BV39" i="1"/>
  <c r="BV35" i="1"/>
  <c r="BV31" i="1"/>
  <c r="BV24" i="1"/>
  <c r="BV20" i="1"/>
  <c r="BV13" i="1"/>
  <c r="BR110" i="1"/>
  <c r="BR102" i="1"/>
  <c r="BR98" i="1"/>
  <c r="BR91" i="1"/>
  <c r="BR87" i="1"/>
  <c r="BR80" i="1"/>
  <c r="BR70" i="1"/>
  <c r="BR62" i="1"/>
  <c r="BR51" i="1"/>
  <c r="BR47" i="1"/>
  <c r="BR39" i="1"/>
  <c r="BR31" i="1"/>
  <c r="BR20" i="1"/>
  <c r="BV114" i="1"/>
  <c r="BV103" i="1"/>
  <c r="BV99" i="1"/>
  <c r="BV92" i="1"/>
  <c r="BV88" i="1"/>
  <c r="BV81" i="1"/>
  <c r="BV74" i="1"/>
  <c r="BV63" i="1"/>
  <c r="BV59" i="1"/>
  <c r="BV52" i="1"/>
  <c r="BV48" i="1"/>
  <c r="BV40" i="1"/>
  <c r="BV32" i="1"/>
  <c r="BV21" i="1"/>
  <c r="AX10" i="1"/>
  <c r="BR89" i="1"/>
  <c r="BR85" i="1"/>
  <c r="BR75" i="1"/>
  <c r="BR68" i="1"/>
  <c r="BR60" i="1"/>
  <c r="BR53" i="1"/>
  <c r="BR49" i="1"/>
  <c r="BR45" i="1"/>
  <c r="BR41" i="1"/>
  <c r="BR37" i="1"/>
  <c r="BR33" i="1"/>
  <c r="BR29" i="1"/>
  <c r="BR22" i="1"/>
  <c r="BR15" i="1"/>
  <c r="BR11" i="1"/>
  <c r="BV109" i="1"/>
  <c r="BV101" i="1"/>
  <c r="BV97" i="1"/>
  <c r="BV90" i="1"/>
  <c r="BV86" i="1"/>
  <c r="BV76" i="1"/>
  <c r="BV69" i="1"/>
  <c r="BV61" i="1"/>
  <c r="BV54" i="1"/>
  <c r="BV50" i="1"/>
  <c r="BV46" i="1"/>
  <c r="BV42" i="1"/>
  <c r="BV38" i="1"/>
  <c r="BV34" i="1"/>
  <c r="BV30" i="1"/>
  <c r="BV23" i="1"/>
  <c r="BV16" i="1"/>
  <c r="BV12" i="1"/>
  <c r="BX180" i="1" l="1"/>
  <c r="BX182" i="1"/>
  <c r="BY182" i="1" s="1"/>
  <c r="BX181" i="1"/>
  <c r="BX179" i="1"/>
  <c r="BX178" i="1"/>
  <c r="BX174" i="1"/>
  <c r="BY174" i="1" s="1"/>
  <c r="BX170" i="1"/>
  <c r="BX172" i="1"/>
  <c r="BX173" i="1"/>
  <c r="BX171" i="1"/>
  <c r="BY171" i="1" s="1"/>
  <c r="BX158" i="1"/>
  <c r="BX157" i="1"/>
  <c r="BX159" i="1"/>
  <c r="BX160" i="1"/>
  <c r="BY160" i="1" s="1"/>
  <c r="BX156" i="1"/>
  <c r="BX132" i="1"/>
  <c r="BY132" i="1" s="1"/>
  <c r="BX128" i="1"/>
  <c r="BX130" i="1"/>
  <c r="BX131" i="1"/>
  <c r="BX129" i="1"/>
  <c r="BY129" i="1" s="1"/>
  <c r="BX117" i="1"/>
  <c r="BX116" i="1"/>
  <c r="BX119" i="1"/>
  <c r="BY119" i="1" s="1"/>
  <c r="BX115" i="1"/>
  <c r="BY115" i="1" s="1"/>
  <c r="BX118" i="1"/>
  <c r="BX101" i="1"/>
  <c r="BY101" i="1" s="1"/>
  <c r="BX97" i="1"/>
  <c r="BX100" i="1"/>
  <c r="BX99" i="1"/>
  <c r="BX98" i="1"/>
  <c r="BY98" i="1" s="1"/>
  <c r="BX89" i="1"/>
  <c r="BX88" i="1"/>
  <c r="BX91" i="1"/>
  <c r="BY91" i="1" s="1"/>
  <c r="BX87" i="1"/>
  <c r="BY87" i="1" s="1"/>
  <c r="BX90" i="1"/>
  <c r="BX83" i="1"/>
  <c r="BY83" i="1" s="1"/>
  <c r="BX79" i="1"/>
  <c r="BX82" i="1"/>
  <c r="BX81" i="1"/>
  <c r="BX80" i="1"/>
  <c r="BY80" i="1" s="1"/>
  <c r="BX75" i="1"/>
  <c r="BX74" i="1"/>
  <c r="BX77" i="1"/>
  <c r="BY77" i="1" s="1"/>
  <c r="BX73" i="1"/>
  <c r="BY73" i="1" s="1"/>
  <c r="BX76" i="1"/>
  <c r="BX34" i="1"/>
  <c r="BY34" i="1" s="1"/>
  <c r="BX30" i="1"/>
  <c r="BX32" i="1"/>
  <c r="BX31" i="1"/>
  <c r="BX33" i="1"/>
  <c r="BY33" i="1" s="1"/>
  <c r="BX71" i="1"/>
  <c r="BY71" i="1" s="1"/>
  <c r="BX67" i="1"/>
  <c r="BX69" i="1"/>
  <c r="BX68" i="1"/>
  <c r="BX70" i="1"/>
  <c r="BY70" i="1" s="1"/>
  <c r="BX60" i="1"/>
  <c r="BX62" i="1"/>
  <c r="BY62" i="1" s="1"/>
  <c r="BX58" i="1"/>
  <c r="BX61" i="1"/>
  <c r="BX59" i="1"/>
  <c r="BX14" i="1"/>
  <c r="BY14" i="1" s="1"/>
  <c r="BX10" i="1"/>
  <c r="BY10" i="1" s="1"/>
  <c r="BX12" i="1"/>
  <c r="BX11" i="1"/>
  <c r="BY11" i="1" s="1"/>
  <c r="BX13" i="1"/>
  <c r="BY13" i="1" s="1"/>
  <c r="BX22" i="1"/>
  <c r="BX21" i="1"/>
  <c r="BX24" i="1"/>
  <c r="BY24" i="1" s="1"/>
  <c r="BX20" i="1"/>
  <c r="BX23" i="1"/>
  <c r="BT34" i="1"/>
  <c r="BU34" i="1" s="1"/>
  <c r="BT32" i="1"/>
  <c r="BU32" i="1" s="1"/>
  <c r="BT30" i="1"/>
  <c r="BU30" i="1" s="1"/>
  <c r="BT33" i="1"/>
  <c r="BU33" i="1" s="1"/>
  <c r="BT31" i="1"/>
  <c r="BU31" i="1" s="1"/>
  <c r="BT24" i="1"/>
  <c r="BU24" i="1" s="1"/>
  <c r="BT20" i="1"/>
  <c r="BT23" i="1"/>
  <c r="BU23" i="1" s="1"/>
  <c r="BT22" i="1"/>
  <c r="BT21" i="1"/>
  <c r="BU21" i="1" s="1"/>
  <c r="BT62" i="1"/>
  <c r="BU62" i="1" s="1"/>
  <c r="BT58" i="1"/>
  <c r="BU58" i="1" s="1"/>
  <c r="BT60" i="1"/>
  <c r="BT59" i="1"/>
  <c r="BT61" i="1"/>
  <c r="BU61" i="1" s="1"/>
  <c r="BT77" i="1"/>
  <c r="BU77" i="1" s="1"/>
  <c r="BT73" i="1"/>
  <c r="BT75" i="1"/>
  <c r="BT74" i="1"/>
  <c r="BT76" i="1"/>
  <c r="BU76" i="1" s="1"/>
  <c r="BT99" i="1"/>
  <c r="BT97" i="1"/>
  <c r="BT98" i="1"/>
  <c r="BT101" i="1"/>
  <c r="BU101" i="1" s="1"/>
  <c r="BT100" i="1"/>
  <c r="BT11" i="1"/>
  <c r="BT13" i="1"/>
  <c r="BU13" i="1" s="1"/>
  <c r="BT12" i="1"/>
  <c r="BU12" i="1" s="1"/>
  <c r="BT14" i="1"/>
  <c r="BU14" i="1" s="1"/>
  <c r="BT10" i="1"/>
  <c r="BT91" i="1"/>
  <c r="BU91" i="1" s="1"/>
  <c r="BT87" i="1"/>
  <c r="BU87" i="1" s="1"/>
  <c r="BT88" i="1"/>
  <c r="BT90" i="1"/>
  <c r="BT89" i="1"/>
  <c r="BU89" i="1" s="1"/>
  <c r="BT81" i="1"/>
  <c r="BU81" i="1" s="1"/>
  <c r="BT80" i="1"/>
  <c r="BT83" i="1"/>
  <c r="BU83" i="1" s="1"/>
  <c r="BT79" i="1"/>
  <c r="BT82" i="1"/>
  <c r="BU82" i="1" s="1"/>
  <c r="BT130" i="1"/>
  <c r="BT132" i="1"/>
  <c r="BU132" i="1" s="1"/>
  <c r="BT129" i="1"/>
  <c r="BT128" i="1"/>
  <c r="BU128" i="1" s="1"/>
  <c r="BT131" i="1"/>
  <c r="BT69" i="1"/>
  <c r="BT68" i="1"/>
  <c r="BT71" i="1"/>
  <c r="BU71" i="1" s="1"/>
  <c r="BT67" i="1"/>
  <c r="BT70" i="1"/>
  <c r="BT119" i="1"/>
  <c r="BU119" i="1" s="1"/>
  <c r="BT115" i="1"/>
  <c r="BU115" i="1" s="1"/>
  <c r="BT117" i="1"/>
  <c r="BT116" i="1"/>
  <c r="BT118" i="1"/>
  <c r="BU118" i="1" s="1"/>
  <c r="BT172" i="1"/>
  <c r="BU172" i="1" s="1"/>
  <c r="BT171" i="1"/>
  <c r="BT174" i="1"/>
  <c r="BU174" i="1" s="1"/>
  <c r="BT170" i="1"/>
  <c r="BT173" i="1"/>
  <c r="BU173" i="1" s="1"/>
  <c r="BT182" i="1"/>
  <c r="BU182" i="1" s="1"/>
  <c r="BT178" i="1"/>
  <c r="BT180" i="1"/>
  <c r="BU180" i="1" s="1"/>
  <c r="BT181" i="1"/>
  <c r="BU181" i="1" s="1"/>
  <c r="BT179" i="1"/>
  <c r="BU179" i="1" s="1"/>
  <c r="BT160" i="1"/>
  <c r="BU160" i="1" s="1"/>
  <c r="BT156" i="1"/>
  <c r="BT157" i="1"/>
  <c r="BU157" i="1" s="1"/>
  <c r="BT159" i="1"/>
  <c r="BT158" i="1"/>
  <c r="BU158" i="1" s="1"/>
  <c r="BP34" i="1"/>
  <c r="BQ34" i="1" s="1"/>
  <c r="BP30" i="1"/>
  <c r="BP31" i="1"/>
  <c r="BP33" i="1"/>
  <c r="BP32" i="1"/>
  <c r="BQ32" i="1" s="1"/>
  <c r="BP23" i="1"/>
  <c r="BP21" i="1"/>
  <c r="BP20" i="1"/>
  <c r="BP22" i="1"/>
  <c r="BP24" i="1"/>
  <c r="BQ24" i="1" s="1"/>
  <c r="BP62" i="1"/>
  <c r="BQ62" i="1" s="1"/>
  <c r="BP58" i="1"/>
  <c r="BP60" i="1"/>
  <c r="BQ60" i="1" s="1"/>
  <c r="BP59" i="1"/>
  <c r="BQ59" i="1" s="1"/>
  <c r="BP61" i="1"/>
  <c r="BQ61" i="1" s="1"/>
  <c r="BP70" i="1"/>
  <c r="BP69" i="1"/>
  <c r="BQ69" i="1" s="1"/>
  <c r="BP68" i="1"/>
  <c r="BQ68" i="1" s="1"/>
  <c r="BP71" i="1"/>
  <c r="BQ71" i="1" s="1"/>
  <c r="BP67" i="1"/>
  <c r="BP119" i="1"/>
  <c r="BQ119" i="1" s="1"/>
  <c r="BP115" i="1"/>
  <c r="BP116" i="1"/>
  <c r="BP118" i="1"/>
  <c r="BP117" i="1"/>
  <c r="BP81" i="1"/>
  <c r="BP79" i="1"/>
  <c r="BP82" i="1"/>
  <c r="BP80" i="1"/>
  <c r="BP83" i="1"/>
  <c r="BQ83" i="1" s="1"/>
  <c r="BP77" i="1"/>
  <c r="BQ77" i="1" s="1"/>
  <c r="BP73" i="1"/>
  <c r="BP74" i="1"/>
  <c r="BQ74" i="1" s="1"/>
  <c r="BP76" i="1"/>
  <c r="BQ76" i="1" s="1"/>
  <c r="BP75" i="1"/>
  <c r="BQ75" i="1" s="1"/>
  <c r="BP160" i="1"/>
  <c r="BQ160" i="1" s="1"/>
  <c r="BP156" i="1"/>
  <c r="BP158" i="1"/>
  <c r="BQ158" i="1" s="1"/>
  <c r="BP159" i="1"/>
  <c r="BP157" i="1"/>
  <c r="BQ157" i="1" s="1"/>
  <c r="BP178" i="1"/>
  <c r="BP180" i="1"/>
  <c r="BQ180" i="1" s="1"/>
  <c r="BP179" i="1"/>
  <c r="BP181" i="1"/>
  <c r="BP182" i="1"/>
  <c r="BQ182" i="1" s="1"/>
  <c r="BP91" i="1"/>
  <c r="BQ91" i="1" s="1"/>
  <c r="BP87" i="1"/>
  <c r="BP89" i="1"/>
  <c r="BP90" i="1"/>
  <c r="BP88" i="1"/>
  <c r="BQ88" i="1" s="1"/>
  <c r="BP130" i="1"/>
  <c r="BP128" i="1"/>
  <c r="BP129" i="1"/>
  <c r="BP132" i="1"/>
  <c r="BQ132" i="1" s="1"/>
  <c r="BP131" i="1"/>
  <c r="BP99" i="1"/>
  <c r="BP101" i="1"/>
  <c r="BQ101" i="1" s="1"/>
  <c r="BP98" i="1"/>
  <c r="BQ98" i="1" s="1"/>
  <c r="BP97" i="1"/>
  <c r="BP100" i="1"/>
  <c r="BP172" i="1"/>
  <c r="BP170" i="1"/>
  <c r="BQ170" i="1" s="1"/>
  <c r="BP171" i="1"/>
  <c r="BP174" i="1"/>
  <c r="BQ174" i="1" s="1"/>
  <c r="BP173" i="1"/>
  <c r="BP14" i="1"/>
  <c r="BQ14" i="1" s="1"/>
  <c r="BP10" i="1"/>
  <c r="BP13" i="1"/>
  <c r="BP12" i="1"/>
  <c r="BP11" i="1"/>
  <c r="BQ11" i="1" s="1"/>
  <c r="BL173" i="1"/>
  <c r="BL171" i="1"/>
  <c r="BL170" i="1"/>
  <c r="BL172" i="1"/>
  <c r="BL174" i="1"/>
  <c r="BM174" i="1" s="1"/>
  <c r="BL99" i="1"/>
  <c r="BL97" i="1"/>
  <c r="BL98" i="1"/>
  <c r="BL101" i="1"/>
  <c r="BM101" i="1" s="1"/>
  <c r="BL100" i="1"/>
  <c r="BL91" i="1"/>
  <c r="BM91" i="1" s="1"/>
  <c r="BL87" i="1"/>
  <c r="BM87" i="1" s="1"/>
  <c r="BL89" i="1"/>
  <c r="BL88" i="1"/>
  <c r="BL90" i="1"/>
  <c r="BM90" i="1" s="1"/>
  <c r="BL81" i="1"/>
  <c r="BM81" i="1" s="1"/>
  <c r="BL80" i="1"/>
  <c r="BL83" i="1"/>
  <c r="BM83" i="1" s="1"/>
  <c r="BL79" i="1"/>
  <c r="BL82" i="1"/>
  <c r="BM82" i="1" s="1"/>
  <c r="BL69" i="1"/>
  <c r="BL68" i="1"/>
  <c r="BL71" i="1"/>
  <c r="BM71" i="1" s="1"/>
  <c r="BL67" i="1"/>
  <c r="BM67" i="1" s="1"/>
  <c r="BL70" i="1"/>
  <c r="BL119" i="1"/>
  <c r="BM119" i="1" s="1"/>
  <c r="BL115" i="1"/>
  <c r="BL116" i="1"/>
  <c r="BM116" i="1" s="1"/>
  <c r="BL118" i="1"/>
  <c r="BL117" i="1"/>
  <c r="BM117" i="1" s="1"/>
  <c r="BL32" i="1"/>
  <c r="BL31" i="1"/>
  <c r="BL34" i="1"/>
  <c r="BM34" i="1" s="1"/>
  <c r="BL30" i="1"/>
  <c r="BL33" i="1"/>
  <c r="BL12" i="1"/>
  <c r="BM12" i="1" s="1"/>
  <c r="BL13" i="1"/>
  <c r="BL11" i="1"/>
  <c r="BL14" i="1"/>
  <c r="BM14" i="1" s="1"/>
  <c r="BL10" i="1"/>
  <c r="BM10" i="1" s="1"/>
  <c r="BL24" i="1"/>
  <c r="BM24" i="1" s="1"/>
  <c r="BL20" i="1"/>
  <c r="BL22" i="1"/>
  <c r="BL23" i="1"/>
  <c r="BL21" i="1"/>
  <c r="BM21" i="1" s="1"/>
  <c r="BL62" i="1"/>
  <c r="BM62" i="1" s="1"/>
  <c r="BL58" i="1"/>
  <c r="BL60" i="1"/>
  <c r="BM60" i="1" s="1"/>
  <c r="BL59" i="1"/>
  <c r="BL61" i="1"/>
  <c r="BM61" i="1" s="1"/>
  <c r="BL131" i="1"/>
  <c r="BL129" i="1"/>
  <c r="BM129" i="1" s="1"/>
  <c r="BL128" i="1"/>
  <c r="BL130" i="1"/>
  <c r="BL132" i="1"/>
  <c r="BM132" i="1" s="1"/>
  <c r="BL77" i="1"/>
  <c r="BM77" i="1" s="1"/>
  <c r="BL73" i="1"/>
  <c r="BL75" i="1"/>
  <c r="BL74" i="1"/>
  <c r="BL76" i="1"/>
  <c r="BM76" i="1" s="1"/>
  <c r="BL160" i="1"/>
  <c r="BM160" i="1" s="1"/>
  <c r="BL156" i="1"/>
  <c r="BL157" i="1"/>
  <c r="BL159" i="1"/>
  <c r="BL158" i="1"/>
  <c r="BM158" i="1" s="1"/>
  <c r="BL182" i="1"/>
  <c r="BM182" i="1" s="1"/>
  <c r="BL178" i="1"/>
  <c r="BL179" i="1"/>
  <c r="BL181" i="1"/>
  <c r="BL180" i="1"/>
  <c r="BM180" i="1" s="1"/>
  <c r="BH74" i="1"/>
  <c r="BH75" i="1"/>
  <c r="BH77" i="1"/>
  <c r="BI77" i="1" s="1"/>
  <c r="BH76" i="1"/>
  <c r="BH73" i="1"/>
  <c r="BH160" i="1"/>
  <c r="BI160" i="1" s="1"/>
  <c r="BH156" i="1"/>
  <c r="BH159" i="1"/>
  <c r="BH158" i="1"/>
  <c r="BH157" i="1"/>
  <c r="BI157" i="1" s="1"/>
  <c r="BH88" i="1"/>
  <c r="BH91" i="1"/>
  <c r="BI91" i="1" s="1"/>
  <c r="BH90" i="1"/>
  <c r="BH87" i="1"/>
  <c r="BH89" i="1"/>
  <c r="BH13" i="1"/>
  <c r="BH11" i="1"/>
  <c r="BH12" i="1"/>
  <c r="BH10" i="1"/>
  <c r="BH14" i="1"/>
  <c r="BI14" i="1" s="1"/>
  <c r="BH182" i="1"/>
  <c r="BI182" i="1" s="1"/>
  <c r="BH178" i="1"/>
  <c r="BH181" i="1"/>
  <c r="BH180" i="1"/>
  <c r="BH179" i="1"/>
  <c r="BI179" i="1" s="1"/>
  <c r="BH82" i="1"/>
  <c r="BH79" i="1"/>
  <c r="BH83" i="1"/>
  <c r="BI83" i="1" s="1"/>
  <c r="BH80" i="1"/>
  <c r="BH81" i="1"/>
  <c r="BH172" i="1"/>
  <c r="BH170" i="1"/>
  <c r="BH173" i="1"/>
  <c r="BH171" i="1"/>
  <c r="BH174" i="1"/>
  <c r="BI174" i="1" s="1"/>
  <c r="BH32" i="1"/>
  <c r="BH31" i="1"/>
  <c r="BH34" i="1"/>
  <c r="BI34" i="1" s="1"/>
  <c r="BH30" i="1"/>
  <c r="BH33" i="1"/>
  <c r="BH69" i="1"/>
  <c r="BH71" i="1"/>
  <c r="BI71" i="1" s="1"/>
  <c r="BH68" i="1"/>
  <c r="BH67" i="1"/>
  <c r="BH70" i="1"/>
  <c r="BH119" i="1"/>
  <c r="BI119" i="1" s="1"/>
  <c r="BH115" i="1"/>
  <c r="BH118" i="1"/>
  <c r="BH117" i="1"/>
  <c r="BH116" i="1"/>
  <c r="BI116" i="1" s="1"/>
  <c r="BH99" i="1"/>
  <c r="BH97" i="1"/>
  <c r="BH100" i="1"/>
  <c r="BH98" i="1"/>
  <c r="BH101" i="1"/>
  <c r="BI101" i="1" s="1"/>
  <c r="BH24" i="1"/>
  <c r="BI24" i="1" s="1"/>
  <c r="BH20" i="1"/>
  <c r="BH22" i="1"/>
  <c r="BH21" i="1"/>
  <c r="BH23" i="1"/>
  <c r="BI23" i="1" s="1"/>
  <c r="BH62" i="1"/>
  <c r="BI62" i="1" s="1"/>
  <c r="BH58" i="1"/>
  <c r="BH60" i="1"/>
  <c r="BH59" i="1"/>
  <c r="BH61" i="1"/>
  <c r="BI61" i="1" s="1"/>
  <c r="BH130" i="1"/>
  <c r="BH128" i="1"/>
  <c r="BH129" i="1"/>
  <c r="BH132" i="1"/>
  <c r="BI132" i="1" s="1"/>
  <c r="BH131" i="1"/>
  <c r="BD91" i="1"/>
  <c r="BE91" i="1" s="1"/>
  <c r="BD90" i="1"/>
  <c r="BD89" i="1"/>
  <c r="BD87" i="1"/>
  <c r="BD88" i="1"/>
  <c r="BE88" i="1" s="1"/>
  <c r="BD32" i="1"/>
  <c r="BD30" i="1"/>
  <c r="BD31" i="1"/>
  <c r="BD34" i="1"/>
  <c r="BE34" i="1" s="1"/>
  <c r="BD33" i="1"/>
  <c r="BD97" i="1"/>
  <c r="BD99" i="1"/>
  <c r="BD98" i="1"/>
  <c r="BD101" i="1"/>
  <c r="BE101" i="1" s="1"/>
  <c r="BD100" i="1"/>
  <c r="BD12" i="1"/>
  <c r="BD10" i="1"/>
  <c r="BD11" i="1"/>
  <c r="BD14" i="1"/>
  <c r="BE14" i="1" s="1"/>
  <c r="BD13" i="1"/>
  <c r="BD130" i="1"/>
  <c r="BD128" i="1"/>
  <c r="BD132" i="1"/>
  <c r="BE132" i="1" s="1"/>
  <c r="BD131" i="1"/>
  <c r="BD129" i="1"/>
  <c r="BD69" i="1"/>
  <c r="BD67" i="1"/>
  <c r="BD68" i="1"/>
  <c r="BD71" i="1"/>
  <c r="BE71" i="1" s="1"/>
  <c r="BD70" i="1"/>
  <c r="BD118" i="1"/>
  <c r="BD117" i="1"/>
  <c r="BD116" i="1"/>
  <c r="BD119" i="1"/>
  <c r="BE119" i="1" s="1"/>
  <c r="BD115" i="1"/>
  <c r="BD24" i="1"/>
  <c r="BE24" i="1" s="1"/>
  <c r="BD23" i="1"/>
  <c r="BD22" i="1"/>
  <c r="BD20" i="1"/>
  <c r="BD21" i="1"/>
  <c r="BE21" i="1" s="1"/>
  <c r="BD81" i="1"/>
  <c r="BD79" i="1"/>
  <c r="BD80" i="1"/>
  <c r="BD83" i="1"/>
  <c r="BE83" i="1" s="1"/>
  <c r="BD82" i="1"/>
  <c r="BD62" i="1"/>
  <c r="BE62" i="1" s="1"/>
  <c r="BD61" i="1"/>
  <c r="BD60" i="1"/>
  <c r="BD58" i="1"/>
  <c r="BD59" i="1"/>
  <c r="BE59" i="1" s="1"/>
  <c r="BD172" i="1"/>
  <c r="BD171" i="1"/>
  <c r="BD170" i="1"/>
  <c r="BD173" i="1"/>
  <c r="BD174" i="1"/>
  <c r="BE174" i="1" s="1"/>
  <c r="BD182" i="1"/>
  <c r="BE182" i="1" s="1"/>
  <c r="BD180" i="1"/>
  <c r="BD178" i="1"/>
  <c r="BD179" i="1"/>
  <c r="BD181" i="1"/>
  <c r="BE181" i="1" s="1"/>
  <c r="BD77" i="1"/>
  <c r="BE77" i="1" s="1"/>
  <c r="BD76" i="1"/>
  <c r="BD75" i="1"/>
  <c r="BD73" i="1"/>
  <c r="BD74" i="1"/>
  <c r="BE74" i="1" s="1"/>
  <c r="BD159" i="1"/>
  <c r="BD157" i="1"/>
  <c r="BD160" i="1"/>
  <c r="BE160" i="1" s="1"/>
  <c r="BD156" i="1"/>
  <c r="BD158" i="1"/>
  <c r="AZ179" i="1"/>
  <c r="AZ182" i="1"/>
  <c r="BA182" i="1" s="1"/>
  <c r="AZ178" i="1"/>
  <c r="AZ181" i="1"/>
  <c r="AZ180" i="1"/>
  <c r="AP203" i="1"/>
  <c r="AZ130" i="1"/>
  <c r="AZ129" i="1"/>
  <c r="AZ132" i="1"/>
  <c r="BA132" i="1" s="1"/>
  <c r="AZ128" i="1"/>
  <c r="AZ131" i="1"/>
  <c r="AZ12" i="1"/>
  <c r="AZ14" i="1"/>
  <c r="BA14" i="1" s="1"/>
  <c r="AZ11" i="1"/>
  <c r="AZ10" i="1"/>
  <c r="AZ13" i="1"/>
  <c r="AZ88" i="1"/>
  <c r="AZ91" i="1"/>
  <c r="BA91" i="1" s="1"/>
  <c r="AZ87" i="1"/>
  <c r="AZ90" i="1"/>
  <c r="AZ89" i="1"/>
  <c r="AZ33" i="1"/>
  <c r="AZ31" i="1"/>
  <c r="AZ34" i="1"/>
  <c r="BA34" i="1" s="1"/>
  <c r="AZ32" i="1"/>
  <c r="AZ30" i="1"/>
  <c r="AZ81" i="1"/>
  <c r="AZ80" i="1"/>
  <c r="AZ79" i="1"/>
  <c r="AZ83" i="1"/>
  <c r="BA83" i="1" s="1"/>
  <c r="AZ82" i="1"/>
  <c r="AZ173" i="1"/>
  <c r="AZ172" i="1"/>
  <c r="AZ171" i="1"/>
  <c r="AZ174" i="1"/>
  <c r="BA174" i="1" s="1"/>
  <c r="AZ170" i="1"/>
  <c r="AZ75" i="1"/>
  <c r="AZ77" i="1"/>
  <c r="BA77" i="1" s="1"/>
  <c r="AZ73" i="1"/>
  <c r="AZ76" i="1"/>
  <c r="AZ74" i="1"/>
  <c r="AZ157" i="1"/>
  <c r="AZ160" i="1"/>
  <c r="BA160" i="1" s="1"/>
  <c r="AZ156" i="1"/>
  <c r="AZ159" i="1"/>
  <c r="AZ158" i="1"/>
  <c r="AZ67" i="1"/>
  <c r="AZ70" i="1"/>
  <c r="AZ69" i="1"/>
  <c r="AZ68" i="1"/>
  <c r="AZ71" i="1"/>
  <c r="BA71" i="1" s="1"/>
  <c r="AZ116" i="1"/>
  <c r="AZ119" i="1"/>
  <c r="BA119" i="1" s="1"/>
  <c r="AZ115" i="1"/>
  <c r="AZ118" i="1"/>
  <c r="AZ117" i="1"/>
  <c r="AZ100" i="1"/>
  <c r="AZ99" i="1"/>
  <c r="AZ98" i="1"/>
  <c r="AZ101" i="1"/>
  <c r="BA101" i="1" s="1"/>
  <c r="AZ97" i="1"/>
  <c r="AZ24" i="1"/>
  <c r="BA24" i="1" s="1"/>
  <c r="AZ20" i="1"/>
  <c r="AZ21" i="1"/>
  <c r="AZ23" i="1"/>
  <c r="AZ22" i="1"/>
  <c r="BA22" i="1" s="1"/>
  <c r="AZ59" i="1"/>
  <c r="AZ58" i="1"/>
  <c r="AZ60" i="1"/>
  <c r="AZ62" i="1"/>
  <c r="BA62" i="1" s="1"/>
  <c r="AZ61" i="1"/>
  <c r="AN203" i="1"/>
  <c r="CI13" i="1"/>
  <c r="CL12" i="1"/>
  <c r="CL11" i="1"/>
  <c r="CF12" i="1"/>
  <c r="CH12" i="1"/>
  <c r="AQ203" i="1"/>
  <c r="CJ10" i="1"/>
  <c r="CJ12" i="1"/>
  <c r="CH11" i="1"/>
  <c r="CH17" i="1" s="1"/>
  <c r="CH23" i="1" s="1"/>
  <c r="CI11" i="1"/>
  <c r="CI10" i="1"/>
  <c r="CF10" i="1"/>
  <c r="CF13" i="1"/>
  <c r="CL10" i="1"/>
  <c r="CG11" i="1"/>
  <c r="CG10" i="1"/>
  <c r="CI12" i="1"/>
  <c r="CJ11" i="1"/>
  <c r="CJ13" i="1"/>
  <c r="CL13" i="1"/>
  <c r="CK11" i="1"/>
  <c r="CK13" i="1"/>
  <c r="CK12" i="1"/>
  <c r="CK10" i="1"/>
  <c r="CG12" i="1"/>
  <c r="CG13" i="1"/>
  <c r="CH10" i="1"/>
  <c r="CH13" i="1"/>
  <c r="CF11" i="1"/>
  <c r="BY32" i="1" l="1"/>
  <c r="BY100" i="1"/>
  <c r="BY157" i="1"/>
  <c r="BY172" i="1"/>
  <c r="BY179" i="1"/>
  <c r="BU171" i="1"/>
  <c r="BU131" i="1"/>
  <c r="BU130" i="1"/>
  <c r="BU22" i="1"/>
  <c r="BY12" i="1"/>
  <c r="BU170" i="1"/>
  <c r="BU129" i="1"/>
  <c r="BU79" i="1"/>
  <c r="BU20" i="1"/>
  <c r="BY30" i="1"/>
  <c r="BY97" i="1"/>
  <c r="BY99" i="1"/>
  <c r="BY170" i="1"/>
  <c r="BY173" i="1"/>
  <c r="BY130" i="1"/>
  <c r="BY131" i="1"/>
  <c r="BY128" i="1"/>
  <c r="BY81" i="1"/>
  <c r="BY82" i="1"/>
  <c r="BY79" i="1"/>
  <c r="BY31" i="1"/>
  <c r="BY181" i="1"/>
  <c r="BY178" i="1"/>
  <c r="BY180" i="1"/>
  <c r="BY159" i="1"/>
  <c r="BY156" i="1"/>
  <c r="BY158" i="1"/>
  <c r="BY116" i="1"/>
  <c r="BY118" i="1"/>
  <c r="BY117" i="1"/>
  <c r="BY88" i="1"/>
  <c r="BY90" i="1"/>
  <c r="BY89" i="1"/>
  <c r="BY74" i="1"/>
  <c r="BY76" i="1"/>
  <c r="BY75" i="1"/>
  <c r="BY69" i="1"/>
  <c r="BY67" i="1"/>
  <c r="BY68" i="1"/>
  <c r="BY59" i="1"/>
  <c r="BY61" i="1"/>
  <c r="BY60" i="1"/>
  <c r="BY58" i="1"/>
  <c r="BY23" i="1"/>
  <c r="BY22" i="1"/>
  <c r="BY21" i="1"/>
  <c r="BY20" i="1"/>
  <c r="BU156" i="1"/>
  <c r="BU159" i="1"/>
  <c r="BU80" i="1"/>
  <c r="BQ30" i="1"/>
  <c r="BQ115" i="1"/>
  <c r="BM179" i="1"/>
  <c r="BU68" i="1"/>
  <c r="BU98" i="1"/>
  <c r="BU74" i="1"/>
  <c r="BQ73" i="1"/>
  <c r="BQ67" i="1"/>
  <c r="BQ33" i="1"/>
  <c r="BU178" i="1"/>
  <c r="BU116" i="1"/>
  <c r="BU70" i="1"/>
  <c r="BU69" i="1"/>
  <c r="BU90" i="1"/>
  <c r="BU10" i="1"/>
  <c r="BU11" i="1"/>
  <c r="BU97" i="1"/>
  <c r="BU75" i="1"/>
  <c r="BU59" i="1"/>
  <c r="BQ31" i="1"/>
  <c r="BU117" i="1"/>
  <c r="BU67" i="1"/>
  <c r="BU88" i="1"/>
  <c r="BU100" i="1"/>
  <c r="BU99" i="1"/>
  <c r="BU73" i="1"/>
  <c r="BU60" i="1"/>
  <c r="BQ173" i="1"/>
  <c r="BQ172" i="1"/>
  <c r="BQ178" i="1"/>
  <c r="BQ156" i="1"/>
  <c r="BQ117" i="1"/>
  <c r="BQ70" i="1"/>
  <c r="BQ58" i="1"/>
  <c r="BQ90" i="1"/>
  <c r="BQ80" i="1"/>
  <c r="BQ22" i="1"/>
  <c r="BQ13" i="1"/>
  <c r="BQ100" i="1"/>
  <c r="BQ99" i="1"/>
  <c r="BQ128" i="1"/>
  <c r="BQ89" i="1"/>
  <c r="BQ181" i="1"/>
  <c r="BQ82" i="1"/>
  <c r="BQ118" i="1"/>
  <c r="BQ20" i="1"/>
  <c r="BQ81" i="1"/>
  <c r="BQ23" i="1"/>
  <c r="BQ12" i="1"/>
  <c r="BQ129" i="1"/>
  <c r="BM181" i="1"/>
  <c r="BM118" i="1"/>
  <c r="BQ10" i="1"/>
  <c r="BQ171" i="1"/>
  <c r="BQ97" i="1"/>
  <c r="BQ131" i="1"/>
  <c r="BQ130" i="1"/>
  <c r="BQ87" i="1"/>
  <c r="BQ179" i="1"/>
  <c r="BQ159" i="1"/>
  <c r="BQ79" i="1"/>
  <c r="BQ116" i="1"/>
  <c r="BQ21" i="1"/>
  <c r="BM130" i="1"/>
  <c r="BM11" i="1"/>
  <c r="BM68" i="1"/>
  <c r="BM88" i="1"/>
  <c r="BI115" i="1"/>
  <c r="BI68" i="1"/>
  <c r="BI30" i="1"/>
  <c r="BM73" i="1"/>
  <c r="BM128" i="1"/>
  <c r="BM59" i="1"/>
  <c r="BM13" i="1"/>
  <c r="BM70" i="1"/>
  <c r="BM69" i="1"/>
  <c r="BM80" i="1"/>
  <c r="BM89" i="1"/>
  <c r="BE31" i="1"/>
  <c r="BI75" i="1"/>
  <c r="BM159" i="1"/>
  <c r="BM23" i="1"/>
  <c r="BM98" i="1"/>
  <c r="BM172" i="1"/>
  <c r="BE30" i="1"/>
  <c r="BE89" i="1"/>
  <c r="BI20" i="1"/>
  <c r="BI100" i="1"/>
  <c r="BI117" i="1"/>
  <c r="BI70" i="1"/>
  <c r="BI69" i="1"/>
  <c r="BI31" i="1"/>
  <c r="BI173" i="1"/>
  <c r="BI80" i="1"/>
  <c r="BI11" i="1"/>
  <c r="BI90" i="1"/>
  <c r="BI158" i="1"/>
  <c r="BI73" i="1"/>
  <c r="BI74" i="1"/>
  <c r="BM178" i="1"/>
  <c r="BM157" i="1"/>
  <c r="BM74" i="1"/>
  <c r="BM131" i="1"/>
  <c r="BM58" i="1"/>
  <c r="BM22" i="1"/>
  <c r="BM33" i="1"/>
  <c r="BM32" i="1"/>
  <c r="BM115" i="1"/>
  <c r="BM79" i="1"/>
  <c r="BM97" i="1"/>
  <c r="BM170" i="1"/>
  <c r="BM173" i="1"/>
  <c r="BE73" i="1"/>
  <c r="BE68" i="1"/>
  <c r="BE87" i="1"/>
  <c r="BI171" i="1"/>
  <c r="BM31" i="1"/>
  <c r="BE70" i="1"/>
  <c r="BE33" i="1"/>
  <c r="BE32" i="1"/>
  <c r="BE90" i="1"/>
  <c r="BI97" i="1"/>
  <c r="BI118" i="1"/>
  <c r="BI67" i="1"/>
  <c r="BI33" i="1"/>
  <c r="BI32" i="1"/>
  <c r="BI170" i="1"/>
  <c r="BI159" i="1"/>
  <c r="BI76" i="1"/>
  <c r="BM156" i="1"/>
  <c r="BM75" i="1"/>
  <c r="BM20" i="1"/>
  <c r="BM30" i="1"/>
  <c r="BM100" i="1"/>
  <c r="BM99" i="1"/>
  <c r="BM171" i="1"/>
  <c r="BI129" i="1"/>
  <c r="BI180" i="1"/>
  <c r="BI13" i="1"/>
  <c r="BI128" i="1"/>
  <c r="BI60" i="1"/>
  <c r="BI21" i="1"/>
  <c r="BI99" i="1"/>
  <c r="BI172" i="1"/>
  <c r="BI79" i="1"/>
  <c r="BI181" i="1"/>
  <c r="BI10" i="1"/>
  <c r="BI89" i="1"/>
  <c r="BI88" i="1"/>
  <c r="BI156" i="1"/>
  <c r="BI59" i="1"/>
  <c r="BE171" i="1"/>
  <c r="BE60" i="1"/>
  <c r="BE117" i="1"/>
  <c r="BE131" i="1"/>
  <c r="BE13" i="1"/>
  <c r="BE12" i="1"/>
  <c r="BE99" i="1"/>
  <c r="BI131" i="1"/>
  <c r="BI130" i="1"/>
  <c r="BI58" i="1"/>
  <c r="BI22" i="1"/>
  <c r="BI98" i="1"/>
  <c r="BI81" i="1"/>
  <c r="BI82" i="1"/>
  <c r="BI178" i="1"/>
  <c r="BI12" i="1"/>
  <c r="BI87" i="1"/>
  <c r="BE75" i="1"/>
  <c r="BE61" i="1"/>
  <c r="BE115" i="1"/>
  <c r="BE118" i="1"/>
  <c r="BE67" i="1"/>
  <c r="BE100" i="1"/>
  <c r="BE97" i="1"/>
  <c r="BE58" i="1"/>
  <c r="BE172" i="1"/>
  <c r="BE69" i="1"/>
  <c r="BE179" i="1"/>
  <c r="BE20" i="1"/>
  <c r="BA117" i="1"/>
  <c r="BA116" i="1"/>
  <c r="BA70" i="1"/>
  <c r="BA156" i="1"/>
  <c r="BA170" i="1"/>
  <c r="BA173" i="1"/>
  <c r="BA13" i="1"/>
  <c r="BA12" i="1"/>
  <c r="BA129" i="1"/>
  <c r="BE158" i="1"/>
  <c r="BE159" i="1"/>
  <c r="BE76" i="1"/>
  <c r="BE178" i="1"/>
  <c r="BE173" i="1"/>
  <c r="BE79" i="1"/>
  <c r="BE22" i="1"/>
  <c r="BE128" i="1"/>
  <c r="BE11" i="1"/>
  <c r="BE157" i="1"/>
  <c r="BE80" i="1"/>
  <c r="BA118" i="1"/>
  <c r="BA10" i="1"/>
  <c r="BA131" i="1"/>
  <c r="BE156" i="1"/>
  <c r="BE180" i="1"/>
  <c r="BE170" i="1"/>
  <c r="BE82" i="1"/>
  <c r="BE81" i="1"/>
  <c r="BE23" i="1"/>
  <c r="BE116" i="1"/>
  <c r="BE129" i="1"/>
  <c r="BE130" i="1"/>
  <c r="BE10" i="1"/>
  <c r="BE98" i="1"/>
  <c r="BA58" i="1"/>
  <c r="BA21" i="1"/>
  <c r="BA76" i="1"/>
  <c r="BA80" i="1"/>
  <c r="BA90" i="1"/>
  <c r="BA181" i="1"/>
  <c r="BA130" i="1"/>
  <c r="BA61" i="1"/>
  <c r="BA20" i="1"/>
  <c r="BA73" i="1"/>
  <c r="BA82" i="1"/>
  <c r="BA81" i="1"/>
  <c r="BA87" i="1"/>
  <c r="BA178" i="1"/>
  <c r="CJ16" i="1"/>
  <c r="CJ22" i="1" s="1"/>
  <c r="CI16" i="1"/>
  <c r="CI22" i="1" s="1"/>
  <c r="BA60" i="1"/>
  <c r="BA23" i="1"/>
  <c r="BA74" i="1"/>
  <c r="BA75" i="1"/>
  <c r="BA79" i="1"/>
  <c r="BA89" i="1"/>
  <c r="BA88" i="1"/>
  <c r="BA180" i="1"/>
  <c r="BA179" i="1"/>
  <c r="BA31" i="1"/>
  <c r="CH18" i="1"/>
  <c r="CH24" i="1" s="1"/>
  <c r="CL17" i="1"/>
  <c r="CL23" i="1" s="1"/>
  <c r="BA99" i="1"/>
  <c r="BA115" i="1"/>
  <c r="BA68" i="1"/>
  <c r="BA158" i="1"/>
  <c r="BA157" i="1"/>
  <c r="BA171" i="1"/>
  <c r="BA30" i="1"/>
  <c r="BA33" i="1"/>
  <c r="BA11" i="1"/>
  <c r="BA128" i="1"/>
  <c r="BA98" i="1"/>
  <c r="BA67" i="1"/>
  <c r="CL18" i="1"/>
  <c r="CL24" i="1" s="1"/>
  <c r="CH16" i="1"/>
  <c r="CH22" i="1" s="1"/>
  <c r="BA97" i="1"/>
  <c r="BA100" i="1"/>
  <c r="BA69" i="1"/>
  <c r="BA159" i="1"/>
  <c r="BA172" i="1"/>
  <c r="BA32" i="1"/>
  <c r="CI18" i="1"/>
  <c r="CI24" i="1" s="1"/>
  <c r="CF16" i="1"/>
  <c r="CF22" i="1" s="1"/>
  <c r="CL16" i="1"/>
  <c r="CL22" i="1" s="1"/>
  <c r="CJ17" i="1"/>
  <c r="CJ23" i="1" s="1"/>
  <c r="CF18" i="1"/>
  <c r="CF24" i="1" s="1"/>
  <c r="CK17" i="1"/>
  <c r="CK23" i="1" s="1"/>
  <c r="CJ18" i="1"/>
  <c r="CJ24" i="1" s="1"/>
  <c r="CG16" i="1"/>
  <c r="CG22" i="1" s="1"/>
  <c r="CF17" i="1"/>
  <c r="CF23" i="1" s="1"/>
  <c r="CI17" i="1"/>
  <c r="CI23" i="1" s="1"/>
  <c r="CK18" i="1"/>
  <c r="CK24" i="1" s="1"/>
  <c r="CG18" i="1"/>
  <c r="CG24" i="1" s="1"/>
  <c r="CK16" i="1"/>
  <c r="CK22" i="1" s="1"/>
  <c r="CG17" i="1"/>
  <c r="CG23" i="1" s="1"/>
  <c r="BA59" i="1"/>
  <c r="CB59" i="1" l="1"/>
  <c r="CB82" i="1"/>
  <c r="CB170" i="1"/>
  <c r="CB87" i="1"/>
  <c r="CB61" i="1"/>
  <c r="CB91" i="1"/>
  <c r="CC91" i="1" s="1"/>
  <c r="CB12" i="1"/>
  <c r="CB83" i="1"/>
  <c r="CB84" i="1"/>
  <c r="CC84" i="1" s="1"/>
  <c r="CB179" i="1"/>
  <c r="CB157" i="1"/>
  <c r="CB60" i="1"/>
  <c r="CB90" i="1"/>
  <c r="CB34" i="1"/>
  <c r="CC34" i="1" s="1"/>
  <c r="CB80" i="1"/>
  <c r="CB32" i="1"/>
  <c r="CB180" i="1"/>
  <c r="CB58" i="1"/>
  <c r="CB13" i="1"/>
  <c r="CB81" i="1"/>
  <c r="CB178" i="1"/>
  <c r="CB181" i="1"/>
  <c r="CB68" i="1"/>
  <c r="CB77" i="1"/>
  <c r="CB89" i="1"/>
  <c r="CB23" i="1"/>
  <c r="CB33" i="1"/>
  <c r="CB67" i="1"/>
  <c r="CB21" i="1"/>
  <c r="CB62" i="1"/>
  <c r="CC62" i="1" s="1"/>
  <c r="CB70" i="1"/>
  <c r="CB11" i="1"/>
  <c r="CB20" i="1"/>
  <c r="CB22" i="1"/>
  <c r="CB78" i="1"/>
  <c r="CC78" i="1" s="1"/>
  <c r="CB24" i="1"/>
  <c r="CC24" i="1" s="1"/>
  <c r="CB182" i="1"/>
  <c r="CC182" i="1" s="1"/>
  <c r="CB75" i="1"/>
  <c r="CB74" i="1"/>
  <c r="CC74" i="1" s="1"/>
  <c r="CB88" i="1"/>
  <c r="CB10" i="1"/>
  <c r="CB76" i="1"/>
  <c r="CB173" i="1"/>
  <c r="CB31" i="1"/>
  <c r="CB156" i="1"/>
  <c r="CB30" i="1"/>
  <c r="CB100" i="1"/>
  <c r="CB101" i="1"/>
  <c r="CC101" i="1" s="1"/>
  <c r="CB99" i="1"/>
  <c r="CB98" i="1"/>
  <c r="CB97" i="1"/>
  <c r="CB130" i="1"/>
  <c r="CB131" i="1"/>
  <c r="CB128" i="1"/>
  <c r="CB132" i="1"/>
  <c r="CC132" i="1" s="1"/>
  <c r="CB129" i="1"/>
  <c r="CB172" i="1"/>
  <c r="CB119" i="1"/>
  <c r="CC119" i="1" s="1"/>
  <c r="CB118" i="1"/>
  <c r="CB116" i="1"/>
  <c r="CB115" i="1"/>
  <c r="CB117" i="1"/>
  <c r="CC117" i="1" s="1"/>
  <c r="CB174" i="1"/>
  <c r="CC174" i="1" s="1"/>
  <c r="CB71" i="1"/>
  <c r="CC71" i="1" s="1"/>
  <c r="CB160" i="1"/>
  <c r="CC160" i="1" s="1"/>
  <c r="CB69" i="1"/>
  <c r="CB14" i="1"/>
  <c r="CB159" i="1"/>
  <c r="CB158" i="1"/>
  <c r="CB171" i="1"/>
  <c r="CC89" i="1" l="1"/>
  <c r="CC90" i="1"/>
  <c r="CC88" i="1"/>
  <c r="CC59" i="1"/>
  <c r="CC83" i="1"/>
  <c r="CC80" i="1"/>
  <c r="CC172" i="1"/>
  <c r="CC131" i="1"/>
  <c r="CC20" i="1"/>
  <c r="CC21" i="1"/>
  <c r="CC82" i="1"/>
  <c r="CC171" i="1"/>
  <c r="CC81" i="1"/>
  <c r="CC31" i="1"/>
  <c r="CC32" i="1"/>
  <c r="CC33" i="1"/>
  <c r="CC30" i="1"/>
  <c r="CC23" i="1"/>
  <c r="CC87" i="1"/>
  <c r="CC60" i="1"/>
  <c r="CC58" i="1"/>
  <c r="CC61" i="1"/>
  <c r="CC98" i="1"/>
  <c r="CC22" i="1"/>
  <c r="CC178" i="1"/>
  <c r="CC77" i="1"/>
  <c r="CC128" i="1"/>
  <c r="CC76" i="1"/>
  <c r="CC75" i="1"/>
  <c r="CC179" i="1"/>
  <c r="CC129" i="1"/>
  <c r="CC130" i="1"/>
  <c r="CC180" i="1"/>
  <c r="CC181" i="1"/>
  <c r="CC158" i="1"/>
  <c r="CC14" i="1"/>
  <c r="CC11" i="1"/>
  <c r="CC116" i="1"/>
  <c r="CC13" i="1"/>
  <c r="CC68" i="1"/>
  <c r="CC69" i="1"/>
  <c r="CC118" i="1"/>
  <c r="CC97" i="1"/>
  <c r="CC100" i="1"/>
  <c r="CC70" i="1"/>
  <c r="CC173" i="1"/>
  <c r="CC12" i="1"/>
  <c r="CC157" i="1"/>
  <c r="CC159" i="1"/>
  <c r="CC10" i="1"/>
  <c r="CC115" i="1"/>
  <c r="CC99" i="1"/>
  <c r="CC156" i="1"/>
  <c r="CC67" i="1"/>
  <c r="CC170" i="1"/>
</calcChain>
</file>

<file path=xl/sharedStrings.xml><?xml version="1.0" encoding="utf-8"?>
<sst xmlns="http://schemas.openxmlformats.org/spreadsheetml/2006/main" count="1382" uniqueCount="276">
  <si>
    <t>No.</t>
  </si>
  <si>
    <t>Act</t>
  </si>
  <si>
    <t>CRITERIA</t>
  </si>
  <si>
    <t>PRINCIPAL CONTRACTOR AND CONTRACTORS</t>
  </si>
  <si>
    <t>Sec. 37(2)</t>
  </si>
  <si>
    <t>Is the agreement signed</t>
  </si>
  <si>
    <t>CR 3(1)</t>
  </si>
  <si>
    <t>Notification of Construction Work</t>
  </si>
  <si>
    <t xml:space="preserve">CR 4(1) – g </t>
  </si>
  <si>
    <t>Letter of good standing</t>
  </si>
  <si>
    <t xml:space="preserve">      Registration number</t>
  </si>
  <si>
    <t>CR 4(1) – c</t>
  </si>
  <si>
    <t>Principal Contractor appointed as such</t>
  </si>
  <si>
    <t>CR 5(1)</t>
  </si>
  <si>
    <t>Safety, Health and Environmental Plan</t>
  </si>
  <si>
    <t>CR 5(7)</t>
  </si>
  <si>
    <t>Safety, Health and Environmental File</t>
  </si>
  <si>
    <t>CONTRACTOR - SUB CONTRACTORS</t>
  </si>
  <si>
    <t>Notification of construction work</t>
  </si>
  <si>
    <t xml:space="preserve">    Registration number</t>
  </si>
  <si>
    <t xml:space="preserve">CR 5(3) – b </t>
  </si>
  <si>
    <t>Appointments as Contractor</t>
  </si>
  <si>
    <t xml:space="preserve">APPOINTMENTS </t>
  </si>
  <si>
    <t>Sec. 16(2)</t>
  </si>
  <si>
    <t>Designated Employer</t>
  </si>
  <si>
    <t>Sec. 17(1)</t>
  </si>
  <si>
    <t>SHE Representative (More than 20 employees)</t>
  </si>
  <si>
    <t>Sec. 19(3)</t>
  </si>
  <si>
    <t>Chairperson of Safety, Health and Environmental Committee</t>
  </si>
  <si>
    <t>CR 6(1)</t>
  </si>
  <si>
    <t>Construction Supervisor</t>
  </si>
  <si>
    <t>CR 6(2)</t>
  </si>
  <si>
    <t>Assistant Construction Supervisor</t>
  </si>
  <si>
    <t>CR 6(6)</t>
  </si>
  <si>
    <t>Construction Safety Officer</t>
  </si>
  <si>
    <t xml:space="preserve">   Full-time</t>
  </si>
  <si>
    <t xml:space="preserve">   Part-time</t>
  </si>
  <si>
    <t>CR 7(1)</t>
  </si>
  <si>
    <t>Competent person to do Risk Assessment</t>
  </si>
  <si>
    <t xml:space="preserve">CR 7(4) – a </t>
  </si>
  <si>
    <t>Competent person to do Risk Assessment training</t>
  </si>
  <si>
    <t xml:space="preserve">CR 8(1) – a </t>
  </si>
  <si>
    <t>Competent person to prepare the fall protection plan</t>
  </si>
  <si>
    <t xml:space="preserve">CR 10 – a </t>
  </si>
  <si>
    <t>Competent person formwork and support work</t>
  </si>
  <si>
    <t>CR 11(1)</t>
  </si>
  <si>
    <t>Competent person for excavation work</t>
  </si>
  <si>
    <t>CR 12(1)</t>
  </si>
  <si>
    <t>Competent person for demolition work</t>
  </si>
  <si>
    <t>CR 14(2)</t>
  </si>
  <si>
    <t>Competent person for scaffolding</t>
  </si>
  <si>
    <t>CR 15(1)</t>
  </si>
  <si>
    <t>Competent person for suspended platforms</t>
  </si>
  <si>
    <t xml:space="preserve">CR 17(6) – a </t>
  </si>
  <si>
    <t>Competent person to operate material hoist</t>
  </si>
  <si>
    <t xml:space="preserve">CR 17(8) – a </t>
  </si>
  <si>
    <t>Competent person to inspect material hoist</t>
  </si>
  <si>
    <t>CR 18(1)</t>
  </si>
  <si>
    <t>Competent person to operate batch plants</t>
  </si>
  <si>
    <t xml:space="preserve">CR 19(2) – b </t>
  </si>
  <si>
    <t>Competent person for inspection of explosive powered tools</t>
  </si>
  <si>
    <t xml:space="preserve">CR 19(2) – g </t>
  </si>
  <si>
    <t>Competent person for issuing and collection of cartridges and nails</t>
  </si>
  <si>
    <t xml:space="preserve">CR 20 – g </t>
  </si>
  <si>
    <t>Competent tower crane operators and certified</t>
  </si>
  <si>
    <t xml:space="preserve">CR 21(1) – d </t>
  </si>
  <si>
    <t>Construction vehicle and mobile plant operator/ crane operator and inspectors</t>
  </si>
  <si>
    <t>CR 22 – d &amp; e</t>
  </si>
  <si>
    <t>Temporary electrical installation inspector</t>
  </si>
  <si>
    <t xml:space="preserve">CR 26 – a </t>
  </si>
  <si>
    <t>Competent person for stacking and storage</t>
  </si>
  <si>
    <t xml:space="preserve">CR 27 – h </t>
  </si>
  <si>
    <t>Competent person for inspection of fire equipment</t>
  </si>
  <si>
    <t>CR 27 – i</t>
  </si>
  <si>
    <t>Excavation Warden</t>
  </si>
  <si>
    <t>RISK ASSESSMENT (will include)</t>
  </si>
  <si>
    <t xml:space="preserve">CR 7(1) – a </t>
  </si>
  <si>
    <t>Risk identification</t>
  </si>
  <si>
    <t xml:space="preserve">CR 7(1) – b </t>
  </si>
  <si>
    <t>Risk analysis</t>
  </si>
  <si>
    <t xml:space="preserve">CR 7(1) – c </t>
  </si>
  <si>
    <t>Risk controls/ Safe work procedures/ Method statement</t>
  </si>
  <si>
    <t xml:space="preserve">   Matrix and rating</t>
  </si>
  <si>
    <t xml:space="preserve">CR 7(1) – d </t>
  </si>
  <si>
    <t>Monitoring Plan</t>
  </si>
  <si>
    <t xml:space="preserve">CR 7(1) – e </t>
  </si>
  <si>
    <t>Review Plan</t>
  </si>
  <si>
    <t>CR 7(7)</t>
  </si>
  <si>
    <t xml:space="preserve">INDUCTION TRAINING </t>
  </si>
  <si>
    <t>CR 7(4)</t>
  </si>
  <si>
    <t>The company training syllabus</t>
  </si>
  <si>
    <t xml:space="preserve">CR 7(9) – a </t>
  </si>
  <si>
    <t>Attendance register of the induction course</t>
  </si>
  <si>
    <t xml:space="preserve">CR 7(9) – b </t>
  </si>
  <si>
    <t>Proof of induction on person</t>
  </si>
  <si>
    <t>FALL PROTECTION PLAN</t>
  </si>
  <si>
    <t xml:space="preserve">CR 8(2) – a </t>
  </si>
  <si>
    <t>A Risk Assessment</t>
  </si>
  <si>
    <t xml:space="preserve">CR 8(2) – b </t>
  </si>
  <si>
    <t>Training Program</t>
  </si>
  <si>
    <t>CR 8(3)</t>
  </si>
  <si>
    <t>Is the relevant supervisor in possession of fall protection plan?</t>
  </si>
  <si>
    <t>CR 8(2) – b  &amp; 21</t>
  </si>
  <si>
    <t>CERTIFICATION OF MEDICAL FITNESS</t>
  </si>
  <si>
    <t>Evaluation of physical fitness of persons by a registered Medical Practitioner and Medical Matrix Register</t>
  </si>
  <si>
    <t>Various</t>
  </si>
  <si>
    <t>PLANNED MAINTENANCE INSPECTION, REGISTERED RECORDS (CHECKLISTS AND SIGNATURES)</t>
  </si>
  <si>
    <t>Sec 44</t>
  </si>
  <si>
    <t>Scaffolds</t>
  </si>
  <si>
    <t>CR 8(2) – d</t>
  </si>
  <si>
    <t xml:space="preserve">Inspection, testing and maintenance of fall protection equipment </t>
  </si>
  <si>
    <t>DMR 18(5)</t>
  </si>
  <si>
    <t>Lifting machines and lifting tackle</t>
  </si>
  <si>
    <t>GSR 3(4)</t>
  </si>
  <si>
    <t xml:space="preserve">First Aid box an logbook register </t>
  </si>
  <si>
    <t>GSR 13A</t>
  </si>
  <si>
    <t>Ladder inspections done as per requirement</t>
  </si>
  <si>
    <t xml:space="preserve">VUP 11 </t>
  </si>
  <si>
    <t>Vessels under pressure - compressors, fire extinguishers</t>
  </si>
  <si>
    <t>EMR 9</t>
  </si>
  <si>
    <t>Portable electrical tools</t>
  </si>
  <si>
    <t>EMR 10</t>
  </si>
  <si>
    <t>Portable electrical lights</t>
  </si>
  <si>
    <t>GSR 2</t>
  </si>
  <si>
    <t>Personal protective equipment issued and records thereof</t>
  </si>
  <si>
    <t>RECORDS</t>
  </si>
  <si>
    <t>CR 10(1)</t>
  </si>
  <si>
    <t>Record of inspections of formwork and support work</t>
  </si>
  <si>
    <t xml:space="preserve">CR 11(3) – h </t>
  </si>
  <si>
    <t>Record of inspection of excavation, bracing and shoring</t>
  </si>
  <si>
    <t>CR 12(2)</t>
  </si>
  <si>
    <t>Method statement for demolishing a structure</t>
  </si>
  <si>
    <t>CR 12(11)</t>
  </si>
  <si>
    <t>Method statement for use of explosives</t>
  </si>
  <si>
    <t xml:space="preserve">CR 15(2) – b </t>
  </si>
  <si>
    <t>Certificate of system design for suspended platform</t>
  </si>
  <si>
    <t xml:space="preserve">CR 15(2) – c </t>
  </si>
  <si>
    <t>Operational compliance plan - suspended platform</t>
  </si>
  <si>
    <t>CR 15(10)</t>
  </si>
  <si>
    <t>Daily inspection records - suspended platform</t>
  </si>
  <si>
    <t xml:space="preserve">CR 15(12) – c </t>
  </si>
  <si>
    <t>Training records - suspended platform</t>
  </si>
  <si>
    <t>Daily inspection of material hoists performed</t>
  </si>
  <si>
    <t xml:space="preserve">CR 17(8) – c </t>
  </si>
  <si>
    <t>Inspection results of materials hoist</t>
  </si>
  <si>
    <t>CR 18(9)</t>
  </si>
  <si>
    <t>Record of repairs / maintenance to a batch plant</t>
  </si>
  <si>
    <t>Register of nails / maintenance to a batch plant</t>
  </si>
  <si>
    <t xml:space="preserve">CR 21(1) – j </t>
  </si>
  <si>
    <t>Construction vehicle and mobile plant inspection records</t>
  </si>
  <si>
    <t xml:space="preserve">CR 22 – d </t>
  </si>
  <si>
    <t>Temporary electrical installation inspection register</t>
  </si>
  <si>
    <t>PREMISES AND HOUSE KEEPING</t>
  </si>
  <si>
    <t>Building and floors in good condition</t>
  </si>
  <si>
    <t>Sufficient lighting adequate - Spotlights for all work areas</t>
  </si>
  <si>
    <t>Illumination adequate as determined by survey</t>
  </si>
  <si>
    <t>Ventilation adequate as determined by survey</t>
  </si>
  <si>
    <t>Toilets and ablution facilities meet minimum standard and available</t>
  </si>
  <si>
    <t>Sufficient waste bins/ containers provided and managed</t>
  </si>
  <si>
    <t>Waste disposal facilities - skips available and marked</t>
  </si>
  <si>
    <t>Hazardous waste handling/ storage/ transportation formalized according to risk requirements</t>
  </si>
  <si>
    <t xml:space="preserve">Environmental risk control </t>
  </si>
  <si>
    <t>Colour cording/ demarcation/ signposted. Plant, equipment and pipelines</t>
  </si>
  <si>
    <t>Risks on moving machinery/ equipment and parts identified, minimized and managed</t>
  </si>
  <si>
    <t>MECHANICAL, ELECTRICAL AND PERSONAL SAFEGUARDING</t>
  </si>
  <si>
    <t>Wearing of loose clothing, jewellery and loose hair in the proximity of moving machinery</t>
  </si>
  <si>
    <t>Lockout procedures to cover all sources of energy and checks to ensure zero potential before any work commences</t>
  </si>
  <si>
    <t>Safe lock outs on all prescribed equipment at points of control/ operation and any individual points in supply circuit to isolate safely</t>
  </si>
  <si>
    <t>Light switches , DB's and plugs identified and marked</t>
  </si>
  <si>
    <t>Scaffolding erected in terms of CR 14 and SANS 10085</t>
  </si>
  <si>
    <t>All stairways (4 raises or more) fitted with at least one handrail</t>
  </si>
  <si>
    <t>Condition of lifting equipment certified (checklists &amp; inspections, including rentals)</t>
  </si>
  <si>
    <t>Barricading, demarcation and signs (hazardous  areas, openings and dangerous places) see CR 8</t>
  </si>
  <si>
    <t>All boilers and pressure vessels meet legal requirements and certified. (calibrations, inspections and certificates)</t>
  </si>
  <si>
    <t>Portable gas cylinders correctly transported and stored. Flash back arrestors both lines</t>
  </si>
  <si>
    <t>All products / substances clearly labeled and stored</t>
  </si>
  <si>
    <t>All use of HCS/ Radioactive sources used in accordance with risk assessments and training/ procedures, medical surveillance and personal protective equipment (dosimeters, dose exposure and time exposure)</t>
  </si>
  <si>
    <t>All company vehicles, construction vehicles and mobile plant roadworthy, licensed, fitted with audible alarms and strobe lights</t>
  </si>
  <si>
    <t>All single/ three phased electrical equipment in the condition and on register</t>
  </si>
  <si>
    <t>All socket outlets circuits protected by E/L units. Portable units for wet work. Earth leakage tested</t>
  </si>
  <si>
    <t>All wiring safe and in accordance with specifications. Certificates of compliance valid and available</t>
  </si>
  <si>
    <t>All switches, plugs, jointing fuse boxes and distribution panels in accordance with legal requirements</t>
  </si>
  <si>
    <t>All personal hand tools in order. Homemade tools authorized</t>
  </si>
  <si>
    <t>Employees trained on limitations, maintenance of personal protective equipment</t>
  </si>
  <si>
    <t>Personal protective equipment surveys conducted to determine which PPE is required for each task and are they available</t>
  </si>
  <si>
    <t>PPE inspections done and employee commitment to wear signed</t>
  </si>
  <si>
    <t>Tool inspection. Explosive powered tools. Management of cartridges and tools, appointments and issuing of nails and studs CR 19</t>
  </si>
  <si>
    <t>Identified employees trained and authorized as responsible persons</t>
  </si>
  <si>
    <t>Condition of ladders</t>
  </si>
  <si>
    <t>Ladders on register and identified number visible. Where possible, no wooden ladders to be used</t>
  </si>
  <si>
    <t>MANAGEMENT OF FIRE AND OTHER EMERGENCY RISKS</t>
  </si>
  <si>
    <t>Fire and emergency equipment applicable to risk</t>
  </si>
  <si>
    <t>Fire and emergency equipment freely accessible</t>
  </si>
  <si>
    <t>All emergency exits accessible and signs displayed</t>
  </si>
  <si>
    <t>Regular maintenance for fire extinguishers</t>
  </si>
  <si>
    <t>Storage of flammable/ explosive/ radioactive sources and items according to site standards</t>
  </si>
  <si>
    <t>Fire extinguishers, firewatchers, hot work permit available when doing "Hot Work"</t>
  </si>
  <si>
    <t>Emergency plan, Evacuation plan available and displayed in all offices and buildings</t>
  </si>
  <si>
    <t>All employees trained in emergency evacuation procedures</t>
  </si>
  <si>
    <t>Responsible person appointed to co-ordinate all emergencies</t>
  </si>
  <si>
    <t>All reportable incidents/ accidents/ occupational illness/ diseases recorded on official documents as required by legislation and client electronically</t>
  </si>
  <si>
    <t>Designated investigators trained to investigate SHE incidents</t>
  </si>
  <si>
    <t>INCIDENT RECORDING AND INVESTIGATION</t>
  </si>
  <si>
    <t>SHE Representatives (section) included in actual investigation</t>
  </si>
  <si>
    <t>Root causes identified when investigating the SHE incident. Root cause identified, actions addressed and signed off by employers, investigator and SHE Rep</t>
  </si>
  <si>
    <t>SHE incidents recorded in SHE Committee minutes (causes and preventative action)</t>
  </si>
  <si>
    <t>Statistics kept for SHE performance and displayed</t>
  </si>
  <si>
    <t>All incidents received, communicated and recalled with all employees</t>
  </si>
  <si>
    <t>MANAGEMENT</t>
  </si>
  <si>
    <t>SHE Reps trained and corrected (1 per 20 employees)</t>
  </si>
  <si>
    <t>SHE Reps - do regular inspections in area of responsibility</t>
  </si>
  <si>
    <t>SHE Reps - attend SHE committee meetings</t>
  </si>
  <si>
    <t>SHE committee established according to standards and needs of the company and principal</t>
  </si>
  <si>
    <t>SHE committee meetings held as per standard and minutes kept</t>
  </si>
  <si>
    <t>Items on minutes actioned (recommendation/ action clearly indicated in minutes)</t>
  </si>
  <si>
    <t>On- the- job SHE committee system in place</t>
  </si>
  <si>
    <t>First aid boxes/ facilities provided for all workplaces and stocked according to standard and risk. Clearly indicated by information signs</t>
  </si>
  <si>
    <t>Each First Aid box under control of a qualified first-aider</t>
  </si>
  <si>
    <t>Applicable legislation available and used</t>
  </si>
  <si>
    <t>First - aid training valid and according to requirements (1 per every 50 employees)</t>
  </si>
  <si>
    <t>Formal SHE training (training needs according to risks). Training records available</t>
  </si>
  <si>
    <t xml:space="preserve">Medical surveillance and biological monitoring programs appropriate to risk </t>
  </si>
  <si>
    <t>Person - job specifications available and used to ensure all employees match job specific profile requirements. (OHS specifications)</t>
  </si>
  <si>
    <t>Job observation carried out regularly, intervals according to risk</t>
  </si>
  <si>
    <t>All Sub-Contractors Audited by the principal contractor to ensure compliance</t>
  </si>
  <si>
    <t>SHE specifications/ restrictions for SHE items available for contractors to budget for safety equipment</t>
  </si>
  <si>
    <t>Policy, standards, guidelines and safety specifications to contractors</t>
  </si>
  <si>
    <t>Was induction done by the client- entrance permit</t>
  </si>
  <si>
    <t>List of employees exposed to Table 3 HCS at medical center</t>
  </si>
  <si>
    <t>A</t>
  </si>
  <si>
    <t>B</t>
  </si>
  <si>
    <t>C</t>
  </si>
  <si>
    <t>D</t>
  </si>
  <si>
    <t>E</t>
  </si>
  <si>
    <t>F</t>
  </si>
  <si>
    <t>G</t>
  </si>
  <si>
    <t>No. of Projects</t>
  </si>
  <si>
    <t>Column1</t>
  </si>
  <si>
    <t>Column2</t>
  </si>
  <si>
    <t>Column3</t>
  </si>
  <si>
    <t>Column4</t>
  </si>
  <si>
    <t>0-25%</t>
  </si>
  <si>
    <t>25-50%</t>
  </si>
  <si>
    <t>50-75%</t>
  </si>
  <si>
    <t>75-100%</t>
  </si>
  <si>
    <t>List of Contractors</t>
  </si>
  <si>
    <t>Compliance</t>
  </si>
  <si>
    <t>Total</t>
  </si>
  <si>
    <t>SHE Sections</t>
  </si>
  <si>
    <t>Percentile</t>
  </si>
  <si>
    <t>A1</t>
  </si>
  <si>
    <t>A2</t>
  </si>
  <si>
    <t>A3</t>
  </si>
  <si>
    <t>B1</t>
  </si>
  <si>
    <t>B2</t>
  </si>
  <si>
    <t>B3</t>
  </si>
  <si>
    <t>B4</t>
  </si>
  <si>
    <t>C1</t>
  </si>
  <si>
    <t>C2</t>
  </si>
  <si>
    <t>C3</t>
  </si>
  <si>
    <t>C4</t>
  </si>
  <si>
    <t>D1</t>
  </si>
  <si>
    <t>D2</t>
  </si>
  <si>
    <t>D3</t>
  </si>
  <si>
    <t>D4</t>
  </si>
  <si>
    <t>E1</t>
  </si>
  <si>
    <t>E2</t>
  </si>
  <si>
    <t>E3</t>
  </si>
  <si>
    <t>F1</t>
  </si>
  <si>
    <t>F2</t>
  </si>
  <si>
    <t>F3</t>
  </si>
  <si>
    <t>F4</t>
  </si>
  <si>
    <t>G1</t>
  </si>
  <si>
    <t>G2</t>
  </si>
  <si>
    <t>G3</t>
  </si>
  <si>
    <t>2012 Contractor Names with Percentage of Compliance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</si>
</sst>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2" fillId="0" borderId="1" xfId="0" applyFont="1" applyBorder="1"/>
    <xf numFmtId="0" fontId="3" fillId="0" borderId="5" xfId="0" applyFont="1" applyBorder="1"/>
    <xf numFmtId="0" fontId="3" fillId="0" borderId="1" xfId="0" applyFont="1" applyBorder="1"/>
    <xf numFmtId="0" fontId="2" fillId="0" borderId="5" xfId="0" applyFont="1" applyBorder="1"/>
    <xf numFmtId="0" fontId="2" fillId="0" borderId="7" xfId="0" applyFont="1" applyBorder="1"/>
    <xf numFmtId="0" fontId="2" fillId="0" borderId="8" xfId="0" applyFont="1" applyBorder="1"/>
    <xf numFmtId="0" fontId="3" fillId="2" borderId="2" xfId="0" applyFont="1" applyFill="1" applyBorder="1"/>
    <xf numFmtId="0" fontId="2" fillId="2" borderId="3" xfId="0" applyFont="1" applyFill="1" applyBorder="1"/>
    <xf numFmtId="0" fontId="3" fillId="2" borderId="3" xfId="0" applyFont="1" applyFill="1" applyBorder="1"/>
    <xf numFmtId="0" fontId="0" fillId="2" borderId="3" xfId="0" applyFill="1" applyBorder="1"/>
    <xf numFmtId="0" fontId="0" fillId="2" borderId="4" xfId="0" applyFill="1" applyBorder="1"/>
    <xf numFmtId="0" fontId="1" fillId="2" borderId="2" xfId="0" applyFont="1" applyFill="1" applyBorder="1"/>
    <xf numFmtId="0" fontId="2" fillId="2" borderId="2" xfId="0" applyFont="1" applyFill="1" applyBorder="1"/>
    <xf numFmtId="0" fontId="3" fillId="2" borderId="10" xfId="0" applyFont="1" applyFill="1" applyBorder="1"/>
    <xf numFmtId="0" fontId="2" fillId="2" borderId="11" xfId="0" applyFont="1" applyFill="1" applyBorder="1"/>
    <xf numFmtId="0" fontId="0" fillId="2" borderId="11" xfId="0" applyFill="1" applyBorder="1"/>
    <xf numFmtId="0" fontId="0" fillId="2" borderId="12" xfId="0" applyFill="1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2" borderId="16" xfId="0" applyFill="1" applyBorder="1"/>
    <xf numFmtId="0" fontId="0" fillId="2" borderId="18" xfId="0" applyFill="1" applyBorder="1"/>
    <xf numFmtId="0" fontId="3" fillId="0" borderId="19" xfId="0" applyFont="1" applyBorder="1"/>
    <xf numFmtId="0" fontId="3" fillId="2" borderId="16" xfId="0" applyFont="1" applyFill="1" applyBorder="1"/>
    <xf numFmtId="0" fontId="2" fillId="0" borderId="19" xfId="0" applyFont="1" applyBorder="1"/>
    <xf numFmtId="0" fontId="2" fillId="0" borderId="19" xfId="0" applyFont="1" applyBorder="1" applyAlignment="1">
      <alignment wrapText="1"/>
    </xf>
    <xf numFmtId="0" fontId="2" fillId="0" borderId="17" xfId="0" applyFont="1" applyBorder="1"/>
    <xf numFmtId="0" fontId="3" fillId="2" borderId="16" xfId="0" applyFont="1" applyFill="1" applyBorder="1" applyAlignment="1">
      <alignment wrapText="1"/>
    </xf>
    <xf numFmtId="0" fontId="3" fillId="2" borderId="18" xfId="0" applyFont="1" applyFill="1" applyBorder="1"/>
    <xf numFmtId="0" fontId="0" fillId="0" borderId="22" xfId="0" applyBorder="1"/>
    <xf numFmtId="0" fontId="0" fillId="0" borderId="23" xfId="0" applyBorder="1"/>
    <xf numFmtId="0" fontId="0" fillId="2" borderId="25" xfId="0" applyFill="1" applyBorder="1"/>
    <xf numFmtId="0" fontId="2" fillId="0" borderId="23" xfId="0" applyFont="1" applyBorder="1"/>
    <xf numFmtId="0" fontId="0" fillId="0" borderId="30" xfId="0" applyBorder="1"/>
    <xf numFmtId="0" fontId="0" fillId="0" borderId="32" xfId="0" applyBorder="1"/>
    <xf numFmtId="0" fontId="2" fillId="2" borderId="23" xfId="0" applyFont="1" applyFill="1" applyBorder="1"/>
    <xf numFmtId="0" fontId="0" fillId="0" borderId="33" xfId="0" applyBorder="1"/>
    <xf numFmtId="0" fontId="0" fillId="0" borderId="34" xfId="0" applyBorder="1"/>
    <xf numFmtId="0" fontId="0" fillId="0" borderId="30" xfId="0" applyBorder="1" applyAlignment="1">
      <alignment wrapText="1"/>
    </xf>
    <xf numFmtId="0" fontId="3" fillId="2" borderId="26" xfId="0" applyFont="1" applyFill="1" applyBorder="1"/>
    <xf numFmtId="0" fontId="2" fillId="0" borderId="31" xfId="0" applyFont="1" applyBorder="1"/>
    <xf numFmtId="0" fontId="2" fillId="0" borderId="31" xfId="0" applyFont="1" applyBorder="1" applyAlignment="1">
      <alignment wrapText="1"/>
    </xf>
    <xf numFmtId="0" fontId="2" fillId="0" borderId="30" xfId="0" applyFont="1" applyBorder="1"/>
    <xf numFmtId="0" fontId="2" fillId="0" borderId="32" xfId="0" applyFont="1" applyBorder="1"/>
    <xf numFmtId="0" fontId="3" fillId="2" borderId="26" xfId="0" applyFont="1" applyFill="1" applyBorder="1" applyAlignment="1">
      <alignment wrapText="1"/>
    </xf>
    <xf numFmtId="0" fontId="3" fillId="2" borderId="30" xfId="0" applyFont="1" applyFill="1" applyBorder="1"/>
    <xf numFmtId="0" fontId="2" fillId="0" borderId="27" xfId="0" applyFont="1" applyBorder="1"/>
    <xf numFmtId="0" fontId="0" fillId="2" borderId="22" xfId="0" applyFill="1" applyBorder="1"/>
    <xf numFmtId="0" fontId="0" fillId="0" borderId="36" xfId="0" applyBorder="1"/>
    <xf numFmtId="0" fontId="0" fillId="0" borderId="37" xfId="0" applyBorder="1"/>
    <xf numFmtId="0" fontId="0" fillId="2" borderId="39" xfId="0" applyFill="1" applyBorder="1"/>
    <xf numFmtId="0" fontId="0" fillId="2" borderId="36" xfId="0" applyFill="1" applyBorder="1"/>
    <xf numFmtId="0" fontId="0" fillId="0" borderId="0" xfId="0" applyFill="1" applyBorder="1"/>
    <xf numFmtId="0" fontId="0" fillId="0" borderId="0" xfId="0" applyFill="1" applyBorder="1" applyAlignment="1">
      <alignment wrapText="1"/>
    </xf>
    <xf numFmtId="0" fontId="3" fillId="0" borderId="0" xfId="0" applyFont="1" applyFill="1" applyBorder="1"/>
    <xf numFmtId="0" fontId="1" fillId="0" borderId="0" xfId="0" applyFont="1" applyFill="1" applyBorder="1"/>
    <xf numFmtId="0" fontId="2" fillId="0" borderId="0" xfId="0" applyFont="1" applyFill="1" applyBorder="1"/>
    <xf numFmtId="0" fontId="2" fillId="0" borderId="0" xfId="0" applyFont="1" applyFill="1" applyBorder="1" applyAlignment="1">
      <alignment wrapText="1"/>
    </xf>
    <xf numFmtId="0" fontId="3" fillId="0" borderId="0" xfId="0" applyFont="1" applyFill="1" applyBorder="1" applyAlignment="1">
      <alignment wrapText="1"/>
    </xf>
    <xf numFmtId="0" fontId="2" fillId="0" borderId="0" xfId="0" applyFont="1" applyBorder="1"/>
    <xf numFmtId="0" fontId="0" fillId="2" borderId="1" xfId="0" applyFill="1" applyBorder="1"/>
    <xf numFmtId="0" fontId="3" fillId="2" borderId="1" xfId="0" applyFont="1" applyFill="1" applyBorder="1"/>
    <xf numFmtId="0" fontId="0" fillId="0" borderId="1" xfId="0" applyNumberFormat="1" applyBorder="1"/>
    <xf numFmtId="0" fontId="2" fillId="0" borderId="1" xfId="0" applyFont="1" applyBorder="1" applyAlignment="1">
      <alignment wrapText="1"/>
    </xf>
    <xf numFmtId="0" fontId="3" fillId="2" borderId="1" xfId="0" applyFont="1" applyFill="1" applyBorder="1" applyAlignment="1">
      <alignment wrapText="1"/>
    </xf>
    <xf numFmtId="0" fontId="2" fillId="2" borderId="1" xfId="0" applyFont="1" applyFill="1" applyBorder="1"/>
    <xf numFmtId="0" fontId="0" fillId="0" borderId="4" xfId="0" applyBorder="1"/>
    <xf numFmtId="0" fontId="0" fillId="0" borderId="6" xfId="0" applyBorder="1" applyAlignment="1">
      <alignment wrapText="1"/>
    </xf>
    <xf numFmtId="0" fontId="3" fillId="2" borderId="6" xfId="0" applyFont="1" applyFill="1" applyBorder="1"/>
    <xf numFmtId="0" fontId="2" fillId="0" borderId="6" xfId="0" applyFont="1" applyBorder="1"/>
    <xf numFmtId="0" fontId="2" fillId="0" borderId="6" xfId="0" applyFont="1" applyBorder="1" applyAlignment="1">
      <alignment wrapText="1"/>
    </xf>
    <xf numFmtId="0" fontId="3" fillId="2" borderId="5" xfId="0" applyFont="1" applyFill="1" applyBorder="1"/>
    <xf numFmtId="0" fontId="3" fillId="2" borderId="6" xfId="0" applyFont="1" applyFill="1" applyBorder="1" applyAlignment="1">
      <alignment wrapText="1"/>
    </xf>
    <xf numFmtId="0" fontId="2" fillId="2" borderId="5" xfId="0" applyFont="1" applyFill="1" applyBorder="1"/>
    <xf numFmtId="0" fontId="2" fillId="0" borderId="9" xfId="0" applyFont="1" applyBorder="1"/>
    <xf numFmtId="0" fontId="1" fillId="2" borderId="5" xfId="0" applyFont="1" applyFill="1" applyBorder="1"/>
    <xf numFmtId="0" fontId="0" fillId="0" borderId="5" xfId="0" applyNumberFormat="1" applyBorder="1"/>
    <xf numFmtId="0" fontId="0" fillId="0" borderId="6" xfId="0" applyNumberFormat="1" applyBorder="1"/>
    <xf numFmtId="0" fontId="0" fillId="0" borderId="7" xfId="0" applyNumberFormat="1" applyBorder="1"/>
    <xf numFmtId="0" fontId="0" fillId="0" borderId="8" xfId="0" applyNumberFormat="1" applyBorder="1"/>
    <xf numFmtId="0" fontId="0" fillId="0" borderId="9" xfId="0" applyNumberFormat="1" applyBorder="1"/>
    <xf numFmtId="0" fontId="4" fillId="0" borderId="5" xfId="0" applyFont="1" applyBorder="1"/>
    <xf numFmtId="0" fontId="4" fillId="0" borderId="1" xfId="0" applyFont="1" applyBorder="1"/>
    <xf numFmtId="0" fontId="4" fillId="0" borderId="6" xfId="0" applyFont="1" applyBorder="1"/>
    <xf numFmtId="0" fontId="1" fillId="0" borderId="3" xfId="0" applyFont="1" applyBorder="1"/>
    <xf numFmtId="0" fontId="1" fillId="0" borderId="4" xfId="0" applyFont="1" applyBorder="1"/>
    <xf numFmtId="10" fontId="0" fillId="0" borderId="8" xfId="0" applyNumberFormat="1" applyBorder="1"/>
    <xf numFmtId="10" fontId="0" fillId="0" borderId="9" xfId="0" applyNumberFormat="1" applyBorder="1"/>
    <xf numFmtId="10" fontId="0" fillId="0" borderId="0" xfId="0" applyNumberFormat="1"/>
    <xf numFmtId="0" fontId="0" fillId="0" borderId="0" xfId="0" applyNumberFormat="1" applyFill="1" applyBorder="1"/>
    <xf numFmtId="0" fontId="0" fillId="0" borderId="0" xfId="0" applyAlignment="1">
      <alignment wrapText="1"/>
    </xf>
    <xf numFmtId="0" fontId="0" fillId="0" borderId="25" xfId="0" applyBorder="1"/>
    <xf numFmtId="0" fontId="4" fillId="0" borderId="23" xfId="0" applyFont="1" applyBorder="1"/>
    <xf numFmtId="0" fontId="0" fillId="0" borderId="23" xfId="0" applyNumberFormat="1" applyBorder="1"/>
    <xf numFmtId="0" fontId="0" fillId="0" borderId="21" xfId="0" applyNumberFormat="1" applyBorder="1"/>
    <xf numFmtId="0" fontId="4" fillId="0" borderId="19" xfId="0" applyFont="1" applyBorder="1"/>
    <xf numFmtId="0" fontId="0" fillId="0" borderId="19" xfId="0" applyNumberFormat="1" applyBorder="1"/>
    <xf numFmtId="0" fontId="0" fillId="0" borderId="17" xfId="0" applyNumberFormat="1" applyBorder="1"/>
    <xf numFmtId="0" fontId="0" fillId="0" borderId="0" xfId="0" applyBorder="1"/>
    <xf numFmtId="0" fontId="1" fillId="0" borderId="0" xfId="0" applyFont="1" applyBorder="1" applyAlignment="1">
      <alignment horizontal="center"/>
    </xf>
    <xf numFmtId="0" fontId="4" fillId="0" borderId="0" xfId="0" applyFont="1" applyBorder="1"/>
    <xf numFmtId="0" fontId="0" fillId="0" borderId="0" xfId="0" applyNumberFormat="1" applyBorder="1"/>
    <xf numFmtId="0" fontId="0" fillId="3" borderId="0" xfId="0" applyFill="1"/>
    <xf numFmtId="0" fontId="2" fillId="4" borderId="23" xfId="0" applyFont="1" applyFill="1" applyBorder="1"/>
    <xf numFmtId="0" fontId="0" fillId="4" borderId="8" xfId="0" applyFill="1" applyBorder="1"/>
    <xf numFmtId="0" fontId="0" fillId="4" borderId="17" xfId="0" applyFill="1" applyBorder="1"/>
    <xf numFmtId="0" fontId="0" fillId="4" borderId="21" xfId="0" applyFill="1" applyBorder="1"/>
    <xf numFmtId="0" fontId="0" fillId="4" borderId="9" xfId="0" applyFill="1" applyBorder="1"/>
    <xf numFmtId="0" fontId="0" fillId="4" borderId="40" xfId="0" applyFill="1" applyBorder="1"/>
    <xf numFmtId="0" fontId="0" fillId="4" borderId="1" xfId="0" applyFill="1" applyBorder="1"/>
    <xf numFmtId="0" fontId="0" fillId="4" borderId="19" xfId="0" applyFill="1" applyBorder="1"/>
    <xf numFmtId="0" fontId="0" fillId="4" borderId="23" xfId="0" applyFill="1" applyBorder="1"/>
    <xf numFmtId="0" fontId="0" fillId="4" borderId="6" xfId="0" applyFill="1" applyBorder="1"/>
    <xf numFmtId="0" fontId="0" fillId="4" borderId="37" xfId="0" applyFill="1" applyBorder="1"/>
    <xf numFmtId="0" fontId="0" fillId="4" borderId="24" xfId="0" applyFill="1" applyBorder="1"/>
    <xf numFmtId="0" fontId="0" fillId="4" borderId="14" xfId="0" applyFill="1" applyBorder="1"/>
    <xf numFmtId="0" fontId="0" fillId="4" borderId="20" xfId="0" applyFill="1" applyBorder="1"/>
    <xf numFmtId="0" fontId="0" fillId="4" borderId="15" xfId="0" applyFill="1" applyBorder="1"/>
    <xf numFmtId="0" fontId="0" fillId="4" borderId="38" xfId="0" applyFill="1" applyBorder="1"/>
    <xf numFmtId="0" fontId="1" fillId="0" borderId="28" xfId="0" applyFont="1" applyBorder="1" applyAlignment="1">
      <alignment horizontal="center"/>
    </xf>
    <xf numFmtId="0" fontId="0" fillId="0" borderId="28" xfId="0" applyBorder="1" applyAlignment="1"/>
    <xf numFmtId="0" fontId="0" fillId="0" borderId="29" xfId="0" applyBorder="1" applyAlignment="1"/>
    <xf numFmtId="0" fontId="1" fillId="0" borderId="35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0" fillId="3" borderId="0" xfId="0" applyFill="1" applyAlignment="1">
      <alignment textRotation="255"/>
    </xf>
    <xf numFmtId="0" fontId="1" fillId="0" borderId="31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1" fillId="0" borderId="41" xfId="0" applyFont="1" applyBorder="1" applyAlignment="1">
      <alignment horizontal="center"/>
    </xf>
    <xf numFmtId="0" fontId="1" fillId="0" borderId="35" xfId="0" applyFont="1" applyFill="1" applyBorder="1" applyAlignment="1">
      <alignment horizontal="center"/>
    </xf>
    <xf numFmtId="0" fontId="1" fillId="0" borderId="28" xfId="0" applyFont="1" applyFill="1" applyBorder="1" applyAlignment="1">
      <alignment horizontal="center"/>
    </xf>
    <xf numFmtId="0" fontId="1" fillId="0" borderId="29" xfId="0" applyFont="1" applyFill="1" applyBorder="1" applyAlignment="1">
      <alignment horizontal="center"/>
    </xf>
  </cellXfs>
  <cellStyles count="1">
    <cellStyle name="Normal" xfId="0" builtinId="0"/>
  </cellStyles>
  <dxfs count="607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rgb="FF7030A0"/>
        </patternFill>
      </fill>
    </dxf>
    <dxf>
      <fill>
        <patternFill>
          <bgColor theme="8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Contractor A 2012</a:t>
            </a:r>
          </a:p>
        </c:rich>
      </c:tx>
      <c:overlay val="0"/>
    </c:title>
    <c:autoTitleDeleted val="0"/>
    <c:plotArea>
      <c:layout/>
      <c:pieChart>
        <c:varyColors val="1"/>
        <c:ser>
          <c:idx val="0"/>
          <c:order val="0"/>
          <c:dLbls>
            <c:dLbl>
              <c:idx val="1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multiLvlStrRef>
              <c:f>Sheet1!$CE$21:$CE$24</c:f>
            </c:multiLvlStrRef>
          </c:cat>
          <c:val>
            <c:numRef>
              <c:f>Sheet1!$CF$21:$CF$24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pieChart>
        <c:varyColors val="1"/>
        <c:ser>
          <c:idx val="0"/>
          <c:order val="0"/>
          <c:tx>
            <c:v>Contractor B 2012</c:v>
          </c:tx>
          <c:dLbls>
            <c:dLbl>
              <c:idx val="1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multiLvlStrRef>
              <c:f>Sheet1!$CE$21:$CE$24</c:f>
            </c:multiLvlStrRef>
          </c:cat>
          <c:val>
            <c:numRef>
              <c:f>Sheet1!$CG$21:$CG$24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pieChart>
        <c:varyColors val="1"/>
        <c:ser>
          <c:idx val="0"/>
          <c:order val="0"/>
          <c:tx>
            <c:v>Contractor C 2012</c:v>
          </c:tx>
          <c:dLbls>
            <c:dLbl>
              <c:idx val="1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multiLvlStrRef>
              <c:f>Sheet1!$CE$21:$CE$24</c:f>
            </c:multiLvlStrRef>
          </c:cat>
          <c:val>
            <c:numRef>
              <c:f>Sheet1!$CH$21:$CH$24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pieChart>
        <c:varyColors val="1"/>
        <c:ser>
          <c:idx val="0"/>
          <c:order val="0"/>
          <c:tx>
            <c:v>Contractor D 2012</c:v>
          </c:tx>
          <c:dLbls>
            <c:dLbl>
              <c:idx val="1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multiLvlStrRef>
              <c:f>Sheet1!$CE$21:$CE$24</c:f>
            </c:multiLvlStrRef>
          </c:cat>
          <c:val>
            <c:numRef>
              <c:f>Sheet1!$CI$21:$CI$24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pieChart>
        <c:varyColors val="1"/>
        <c:ser>
          <c:idx val="0"/>
          <c:order val="0"/>
          <c:tx>
            <c:v>Contractor E 2012</c:v>
          </c:tx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multiLvlStrRef>
              <c:f>Sheet1!$CE$21:$CE$24</c:f>
            </c:multiLvlStrRef>
          </c:cat>
          <c:val>
            <c:numRef>
              <c:f>Sheet1!$CJ$21:$CJ$24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pieChart>
        <c:varyColors val="1"/>
        <c:ser>
          <c:idx val="0"/>
          <c:order val="0"/>
          <c:tx>
            <c:v>Contractor F 2012</c:v>
          </c:tx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multiLvlStrRef>
              <c:f>Sheet1!$CE$21:$CE$24</c:f>
            </c:multiLvlStrRef>
          </c:cat>
          <c:val>
            <c:numRef>
              <c:f>Sheet1!$CK$21:$CK$24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pieChart>
        <c:varyColors val="1"/>
        <c:ser>
          <c:idx val="0"/>
          <c:order val="0"/>
          <c:tx>
            <c:v>Contractor G 2012</c:v>
          </c:tx>
          <c:dLbls>
            <c:dLbl>
              <c:idx val="1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multiLvlStrRef>
              <c:f>Sheet1!$CE$21:$CE$24</c:f>
            </c:multiLvlStrRef>
          </c:cat>
          <c:val>
            <c:numRef>
              <c:f>Sheet1!$CL$21:$CL$24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25  - 50% Compliance</a:t>
            </a:r>
          </a:p>
        </c:rich>
      </c:tx>
      <c:overlay val="0"/>
    </c:title>
    <c:autoTitleDeleted val="0"/>
    <c:plotArea>
      <c:layout/>
      <c:pieChart>
        <c:varyColors val="1"/>
        <c:ser>
          <c:idx val="0"/>
          <c:order val="0"/>
          <c:tx>
            <c:v>0 -25% Compliance</c:v>
          </c:tx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multiLvlStrRef>
              <c:f>Sheet1!$CF$5:$CL$5</c:f>
            </c:multiLvlStrRef>
          </c:cat>
          <c:val>
            <c:numRef>
              <c:f>Sheet1!$CF$16:$CL$16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50 - 75% Compliance</a:t>
            </a:r>
          </a:p>
        </c:rich>
      </c:tx>
      <c:overlay val="0"/>
    </c:title>
    <c:autoTitleDeleted val="0"/>
    <c:plotArea>
      <c:layout/>
      <c:pieChart>
        <c:varyColors val="1"/>
        <c:ser>
          <c:idx val="0"/>
          <c:order val="0"/>
          <c:tx>
            <c:v>50 - 70% Compliance</c:v>
          </c:tx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multiLvlStrRef>
              <c:f>Sheet1!$CF$5:$CL$5</c:f>
            </c:multiLvlStrRef>
          </c:cat>
          <c:val>
            <c:numRef>
              <c:f>Sheet1!$CF$17:$CL$17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pieChart>
        <c:varyColors val="1"/>
        <c:ser>
          <c:idx val="0"/>
          <c:order val="0"/>
          <c:tx>
            <c:v>75 - 100% Compliance</c:v>
          </c:tx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multiLvlStrRef>
              <c:f>Sheet1!$CF$5:$CL$5</c:f>
            </c:multiLvlStrRef>
          </c:cat>
          <c:val>
            <c:numRef>
              <c:f>Sheet1!$CF$18:$CL$18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0.202334208223972"/>
          <c:y val="4.5140711577719437E-3"/>
          <c:w val="0.45284711286089241"/>
          <c:h val="0.75474518810148727"/>
        </c:manualLayout>
      </c:layout>
      <c:pieChart>
        <c:varyColors val="1"/>
        <c:ser>
          <c:idx val="0"/>
          <c:order val="0"/>
          <c:tx>
            <c:v>0 - 25%</c:v>
          </c:tx>
          <c:cat>
            <c:multiLvlStrRef>
              <c:f>Sheet1!$CF$5:$CL$5</c:f>
            </c:multiLvlStrRef>
          </c:cat>
          <c:val>
            <c:numRef>
              <c:f>Sheet1!$CF$15:$CL$15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2012 SHE Contractor Compliance</c:v>
          </c:tx>
          <c:invertIfNegative val="0"/>
          <c:cat>
            <c:multiLvlStrRef>
              <c:f>Sheet1!$AK$200:$AQ$200</c:f>
            </c:multiLvlStrRef>
          </c:cat>
          <c:val>
            <c:numRef>
              <c:f>Sheet1!$AK$203:$AQ$203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2274176"/>
        <c:axId val="122275712"/>
      </c:barChart>
      <c:catAx>
        <c:axId val="122274176"/>
        <c:scaling>
          <c:orientation val="minMax"/>
        </c:scaling>
        <c:delete val="0"/>
        <c:axPos val="b"/>
        <c:majorTickMark val="out"/>
        <c:minorTickMark val="none"/>
        <c:tickLblPos val="nextTo"/>
        <c:crossAx val="122275712"/>
        <c:crosses val="autoZero"/>
        <c:auto val="1"/>
        <c:lblAlgn val="ctr"/>
        <c:lblOffset val="100"/>
        <c:noMultiLvlLbl val="0"/>
      </c:catAx>
      <c:valAx>
        <c:axId val="122275712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12227417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91</xdr:col>
      <xdr:colOff>26147</xdr:colOff>
      <xdr:row>7</xdr:row>
      <xdr:rowOff>47625</xdr:rowOff>
    </xdr:from>
    <xdr:to>
      <xdr:col>98</xdr:col>
      <xdr:colOff>384735</xdr:colOff>
      <xdr:row>21</xdr:row>
      <xdr:rowOff>131296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91</xdr:col>
      <xdr:colOff>28951</xdr:colOff>
      <xdr:row>22</xdr:row>
      <xdr:rowOff>59017</xdr:rowOff>
    </xdr:from>
    <xdr:to>
      <xdr:col>98</xdr:col>
      <xdr:colOff>387539</xdr:colOff>
      <xdr:row>35</xdr:row>
      <xdr:rowOff>128680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91</xdr:col>
      <xdr:colOff>54161</xdr:colOff>
      <xdr:row>35</xdr:row>
      <xdr:rowOff>184151</xdr:rowOff>
    </xdr:from>
    <xdr:to>
      <xdr:col>98</xdr:col>
      <xdr:colOff>395941</xdr:colOff>
      <xdr:row>47</xdr:row>
      <xdr:rowOff>346263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91</xdr:col>
      <xdr:colOff>51360</xdr:colOff>
      <xdr:row>48</xdr:row>
      <xdr:rowOff>73026</xdr:rowOff>
    </xdr:from>
    <xdr:to>
      <xdr:col>98</xdr:col>
      <xdr:colOff>393140</xdr:colOff>
      <xdr:row>60</xdr:row>
      <xdr:rowOff>138954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91</xdr:col>
      <xdr:colOff>77508</xdr:colOff>
      <xdr:row>60</xdr:row>
      <xdr:rowOff>187887</xdr:rowOff>
    </xdr:from>
    <xdr:to>
      <xdr:col>98</xdr:col>
      <xdr:colOff>411817</xdr:colOff>
      <xdr:row>75</xdr:row>
      <xdr:rowOff>14756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91</xdr:col>
      <xdr:colOff>77506</xdr:colOff>
      <xdr:row>75</xdr:row>
      <xdr:rowOff>143997</xdr:rowOff>
    </xdr:from>
    <xdr:to>
      <xdr:col>98</xdr:col>
      <xdr:colOff>411815</xdr:colOff>
      <xdr:row>84</xdr:row>
      <xdr:rowOff>8219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91</xdr:col>
      <xdr:colOff>115792</xdr:colOff>
      <xdr:row>84</xdr:row>
      <xdr:rowOff>75825</xdr:rowOff>
    </xdr:from>
    <xdr:to>
      <xdr:col>98</xdr:col>
      <xdr:colOff>450101</xdr:colOff>
      <xdr:row>95</xdr:row>
      <xdr:rowOff>163231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98</xdr:col>
      <xdr:colOff>517073</xdr:colOff>
      <xdr:row>22</xdr:row>
      <xdr:rowOff>16328</xdr:rowOff>
    </xdr:from>
    <xdr:to>
      <xdr:col>106</xdr:col>
      <xdr:colOff>190502</xdr:colOff>
      <xdr:row>35</xdr:row>
      <xdr:rowOff>78921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98</xdr:col>
      <xdr:colOff>544284</xdr:colOff>
      <xdr:row>36</xdr:row>
      <xdr:rowOff>97970</xdr:rowOff>
    </xdr:from>
    <xdr:to>
      <xdr:col>106</xdr:col>
      <xdr:colOff>217713</xdr:colOff>
      <xdr:row>48</xdr:row>
      <xdr:rowOff>92527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98</xdr:col>
      <xdr:colOff>557892</xdr:colOff>
      <xdr:row>48</xdr:row>
      <xdr:rowOff>179614</xdr:rowOff>
    </xdr:from>
    <xdr:to>
      <xdr:col>106</xdr:col>
      <xdr:colOff>231321</xdr:colOff>
      <xdr:row>61</xdr:row>
      <xdr:rowOff>65314</xdr:rowOff>
    </xdr:to>
    <xdr:graphicFrame macro="">
      <xdr:nvGraphicFramePr>
        <xdr:cNvPr id="11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98</xdr:col>
      <xdr:colOff>476250</xdr:colOff>
      <xdr:row>7</xdr:row>
      <xdr:rowOff>2721</xdr:rowOff>
    </xdr:from>
    <xdr:to>
      <xdr:col>106</xdr:col>
      <xdr:colOff>149679</xdr:colOff>
      <xdr:row>21</xdr:row>
      <xdr:rowOff>65314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29</xdr:col>
      <xdr:colOff>530679</xdr:colOff>
      <xdr:row>200</xdr:row>
      <xdr:rowOff>36738</xdr:rowOff>
    </xdr:from>
    <xdr:to>
      <xdr:col>34</xdr:col>
      <xdr:colOff>1619250</xdr:colOff>
      <xdr:row>214</xdr:row>
      <xdr:rowOff>99331</xdr:rowOff>
    </xdr:to>
    <xdr:graphicFrame macro="">
      <xdr:nvGraphicFramePr>
        <xdr:cNvPr id="12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2" name="TableA" displayName="TableA" ref="F5:H196" totalsRowShown="0" headerRowBorderDxfId="41" tableBorderDxfId="40">
  <autoFilter ref="F5:H196"/>
  <tableColumns count="3">
    <tableColumn id="1" name="Column1" dataDxfId="39"/>
    <tableColumn id="2" name="Column2" dataDxfId="38"/>
    <tableColumn id="3" name="Column3" dataDxfId="3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B" displayName="TableB" ref="I5:L196" totalsRowShown="0" headerRowDxfId="36" headerRowBorderDxfId="35" tableBorderDxfId="34">
  <autoFilter ref="I5:L196"/>
  <tableColumns count="4">
    <tableColumn id="1" name="Column1" dataDxfId="33"/>
    <tableColumn id="2" name="Column2" dataDxfId="32"/>
    <tableColumn id="3" name="Column3" dataDxfId="31"/>
    <tableColumn id="4" name="Column4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ableC" displayName="TableC" ref="M5:P196" totalsRowShown="0" headerRowDxfId="29" headerRowBorderDxfId="28" tableBorderDxfId="27">
  <autoFilter ref="M5:P196"/>
  <tableColumns count="4">
    <tableColumn id="1" name="Column1" dataDxfId="26"/>
    <tableColumn id="2" name="Column2" dataDxfId="25"/>
    <tableColumn id="3" name="Column3" dataDxfId="24"/>
    <tableColumn id="4" name="Column4" dataDxfId="2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5" name="TableD" displayName="TableD" ref="Q5:T196" totalsRowShown="0" headerRowDxfId="22" headerRowBorderDxfId="21" tableBorderDxfId="20">
  <autoFilter ref="Q5:T196"/>
  <tableColumns count="4">
    <tableColumn id="1" name="Column1" dataDxfId="19"/>
    <tableColumn id="2" name="Column2" dataDxfId="18"/>
    <tableColumn id="3" name="Column3" dataDxfId="17"/>
    <tableColumn id="4" name="Column4" dataDxfId="1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6" name="TableE" displayName="TableE" ref="U5:W196" totalsRowShown="0" headerRowBorderDxfId="15" tableBorderDxfId="14">
  <autoFilter ref="U5:W196"/>
  <tableColumns count="3">
    <tableColumn id="1" name="Column1" dataDxfId="13"/>
    <tableColumn id="2" name="Column2" dataDxfId="12"/>
    <tableColumn id="3" name="Column3" dataDxfId="1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7" name="TableF" displayName="TableF" ref="X5:AA196" totalsRowShown="0" headerRowBorderDxfId="10" tableBorderDxfId="9">
  <autoFilter ref="X5:AA196"/>
  <tableColumns count="4">
    <tableColumn id="1" name="Column1" dataDxfId="8"/>
    <tableColumn id="2" name="Column2" dataDxfId="7"/>
    <tableColumn id="3" name="Column3" dataDxfId="6"/>
    <tableColumn id="4" name="Column4" dataDxfId="5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8" name="TableG" displayName="TableG" ref="AB5:AD196" totalsRowShown="0" headerRowBorderDxfId="4" tableBorderDxfId="3">
  <autoFilter ref="AB5:AD196"/>
  <tableColumns count="3">
    <tableColumn id="1" name="Column1" dataDxfId="2"/>
    <tableColumn id="2" name="Column2" dataDxfId="1"/>
    <tableColumn id="3" name="Column3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Relationship Id="rId9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N204"/>
  <sheetViews>
    <sheetView tabSelected="1" zoomScale="60" zoomScaleNormal="60" workbookViewId="0">
      <selection activeCell="C3" sqref="C3:AD196"/>
    </sheetView>
  </sheetViews>
  <sheetFormatPr defaultRowHeight="15" x14ac:dyDescent="0.25"/>
  <cols>
    <col min="3" max="3" width="15.28515625" customWidth="1"/>
    <col min="4" max="4" width="50.140625" customWidth="1"/>
    <col min="5" max="5" width="11.7109375" customWidth="1"/>
    <col min="6" max="6" width="4.28515625" customWidth="1"/>
    <col min="7" max="7" width="4.5703125" customWidth="1"/>
    <col min="8" max="8" width="4.85546875" customWidth="1"/>
    <col min="9" max="9" width="4.5703125" customWidth="1"/>
    <col min="10" max="10" width="4.85546875" customWidth="1"/>
    <col min="11" max="11" width="4.5703125" customWidth="1"/>
    <col min="12" max="12" width="4.28515625" customWidth="1"/>
    <col min="13" max="13" width="3.85546875" customWidth="1"/>
    <col min="14" max="17" width="4.28515625" customWidth="1"/>
    <col min="18" max="18" width="4.140625" customWidth="1"/>
    <col min="19" max="19" width="4.5703125" customWidth="1"/>
    <col min="20" max="20" width="4.28515625" customWidth="1"/>
    <col min="21" max="21" width="3.85546875" customWidth="1"/>
    <col min="22" max="22" width="4.140625" customWidth="1"/>
    <col min="23" max="24" width="3.85546875" customWidth="1"/>
    <col min="25" max="25" width="4.140625" customWidth="1"/>
    <col min="26" max="27" width="4.28515625" customWidth="1"/>
    <col min="28" max="28" width="4.140625" customWidth="1"/>
    <col min="29" max="29" width="4.28515625" customWidth="1"/>
    <col min="30" max="30" width="4.85546875" customWidth="1"/>
    <col min="33" max="33" width="0" hidden="1" customWidth="1"/>
    <col min="34" max="34" width="13.5703125" hidden="1" customWidth="1"/>
    <col min="35" max="35" width="52.140625" hidden="1" customWidth="1"/>
    <col min="36" max="43" width="0" hidden="1" customWidth="1"/>
    <col min="46" max="46" width="4.42578125" bestFit="1" customWidth="1"/>
    <col min="47" max="47" width="17.85546875" bestFit="1" customWidth="1"/>
    <col min="48" max="48" width="57.85546875" bestFit="1" customWidth="1"/>
    <col min="49" max="49" width="13.28515625" customWidth="1"/>
    <col min="51" max="51" width="9.7109375" hidden="1" customWidth="1"/>
    <col min="52" max="52" width="0" hidden="1" customWidth="1"/>
    <col min="53" max="53" width="10.42578125" hidden="1" customWidth="1"/>
    <col min="55" max="57" width="0" hidden="1" customWidth="1"/>
    <col min="59" max="61" width="0" hidden="1" customWidth="1"/>
    <col min="63" max="65" width="0" hidden="1" customWidth="1"/>
    <col min="67" max="69" width="0" hidden="1" customWidth="1"/>
    <col min="71" max="73" width="0" hidden="1" customWidth="1"/>
    <col min="75" max="77" width="0" hidden="1" customWidth="1"/>
    <col min="78" max="78" width="0" style="117" hidden="1" customWidth="1"/>
    <col min="79" max="79" width="0" hidden="1" customWidth="1"/>
    <col min="80" max="80" width="12.140625" hidden="1" customWidth="1"/>
    <col min="81" max="81" width="10.5703125" hidden="1" customWidth="1"/>
    <col min="82" max="82" width="9.5703125" hidden="1" customWidth="1"/>
    <col min="83" max="107" width="0" hidden="1" customWidth="1"/>
  </cols>
  <sheetData>
    <row r="2" spans="2:90" ht="15.75" thickBot="1" x14ac:dyDescent="0.3"/>
    <row r="3" spans="2:90" ht="15.75" thickBot="1" x14ac:dyDescent="0.3">
      <c r="B3" s="2"/>
      <c r="C3" s="3"/>
      <c r="D3" s="30"/>
      <c r="E3" s="51"/>
      <c r="F3" s="134" t="s">
        <v>275</v>
      </c>
      <c r="G3" s="134"/>
      <c r="H3" s="134"/>
      <c r="I3" s="134"/>
      <c r="J3" s="134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5"/>
      <c r="AD3" s="136"/>
      <c r="AG3" s="2"/>
      <c r="AH3" s="3"/>
      <c r="AI3" s="30"/>
      <c r="AJ3" s="51"/>
      <c r="AT3" s="2"/>
      <c r="AU3" s="3"/>
      <c r="AV3" s="3"/>
      <c r="AW3" s="81"/>
      <c r="AX3" s="2"/>
      <c r="AY3" s="106"/>
      <c r="AZ3" s="106"/>
      <c r="BA3" s="106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0"/>
      <c r="BT3" s="30"/>
      <c r="BU3" s="30"/>
      <c r="BV3" s="81"/>
      <c r="BW3" s="113"/>
      <c r="BX3" s="113"/>
      <c r="BY3" s="113"/>
      <c r="CB3" s="67"/>
      <c r="CC3" s="67"/>
      <c r="CD3" s="67"/>
      <c r="CE3" s="67"/>
    </row>
    <row r="4" spans="2:90" ht="15.75" thickBot="1" x14ac:dyDescent="0.3">
      <c r="B4" s="6"/>
      <c r="C4" s="7"/>
      <c r="D4" s="31"/>
      <c r="E4" s="52"/>
      <c r="F4" s="143" t="s">
        <v>229</v>
      </c>
      <c r="G4" s="144"/>
      <c r="H4" s="145"/>
      <c r="I4" s="143" t="s">
        <v>230</v>
      </c>
      <c r="J4" s="144"/>
      <c r="K4" s="144"/>
      <c r="L4" s="145"/>
      <c r="M4" s="137" t="s">
        <v>231</v>
      </c>
      <c r="N4" s="134"/>
      <c r="O4" s="134"/>
      <c r="P4" s="138"/>
      <c r="Q4" s="137" t="s">
        <v>232</v>
      </c>
      <c r="R4" s="134"/>
      <c r="S4" s="134"/>
      <c r="T4" s="138"/>
      <c r="U4" s="137" t="s">
        <v>233</v>
      </c>
      <c r="V4" s="134"/>
      <c r="W4" s="138"/>
      <c r="X4" s="137" t="s">
        <v>234</v>
      </c>
      <c r="Y4" s="134"/>
      <c r="Z4" s="134"/>
      <c r="AA4" s="138"/>
      <c r="AB4" s="137" t="s">
        <v>235</v>
      </c>
      <c r="AC4" s="134"/>
      <c r="AD4" s="138"/>
      <c r="AG4" s="6"/>
      <c r="AH4" s="7"/>
      <c r="AI4" s="31"/>
      <c r="AJ4" s="52"/>
      <c r="AT4" s="4"/>
      <c r="AU4" s="1"/>
      <c r="AV4" s="1"/>
      <c r="AW4" s="5"/>
      <c r="AX4" s="140" t="s">
        <v>245</v>
      </c>
      <c r="AY4" s="141"/>
      <c r="AZ4" s="141"/>
      <c r="BA4" s="141"/>
      <c r="BB4" s="141"/>
      <c r="BC4" s="141"/>
      <c r="BD4" s="141"/>
      <c r="BE4" s="141"/>
      <c r="BF4" s="141"/>
      <c r="BG4" s="141"/>
      <c r="BH4" s="141"/>
      <c r="BI4" s="141"/>
      <c r="BJ4" s="141"/>
      <c r="BK4" s="141"/>
      <c r="BL4" s="141"/>
      <c r="BM4" s="141"/>
      <c r="BN4" s="141"/>
      <c r="BO4" s="141"/>
      <c r="BP4" s="141"/>
      <c r="BQ4" s="141"/>
      <c r="BR4" s="141"/>
      <c r="BS4" s="141"/>
      <c r="BT4" s="141"/>
      <c r="BU4" s="141"/>
      <c r="BV4" s="142"/>
      <c r="BW4" s="114"/>
      <c r="BX4" s="114"/>
      <c r="BY4" s="114"/>
      <c r="CB4" s="67"/>
      <c r="CC4" s="67"/>
      <c r="CD4" s="67"/>
      <c r="CE4" s="67"/>
    </row>
    <row r="5" spans="2:90" x14ac:dyDescent="0.25">
      <c r="B5" s="8"/>
      <c r="C5" s="9"/>
      <c r="D5" s="32"/>
      <c r="E5" s="53"/>
      <c r="F5" s="44" t="s">
        <v>237</v>
      </c>
      <c r="G5" s="9" t="s">
        <v>238</v>
      </c>
      <c r="H5" s="32" t="s">
        <v>239</v>
      </c>
      <c r="I5" s="44" t="s">
        <v>237</v>
      </c>
      <c r="J5" s="9" t="s">
        <v>238</v>
      </c>
      <c r="K5" s="9" t="s">
        <v>239</v>
      </c>
      <c r="L5" s="32" t="s">
        <v>240</v>
      </c>
      <c r="M5" s="44" t="s">
        <v>237</v>
      </c>
      <c r="N5" s="9" t="s">
        <v>238</v>
      </c>
      <c r="O5" s="9" t="s">
        <v>239</v>
      </c>
      <c r="P5" s="10" t="s">
        <v>240</v>
      </c>
      <c r="Q5" s="44" t="s">
        <v>237</v>
      </c>
      <c r="R5" s="9" t="s">
        <v>238</v>
      </c>
      <c r="S5" s="9" t="s">
        <v>239</v>
      </c>
      <c r="T5" s="10" t="s">
        <v>240</v>
      </c>
      <c r="U5" s="44" t="s">
        <v>237</v>
      </c>
      <c r="V5" s="9" t="s">
        <v>238</v>
      </c>
      <c r="W5" s="32" t="s">
        <v>239</v>
      </c>
      <c r="X5" s="63" t="s">
        <v>237</v>
      </c>
      <c r="Y5" s="32" t="s">
        <v>238</v>
      </c>
      <c r="Z5" s="32" t="s">
        <v>239</v>
      </c>
      <c r="AA5" s="32" t="s">
        <v>240</v>
      </c>
      <c r="AB5" s="63" t="s">
        <v>237</v>
      </c>
      <c r="AC5" s="32" t="s">
        <v>238</v>
      </c>
      <c r="AD5" s="32" t="s">
        <v>239</v>
      </c>
      <c r="AG5" s="8"/>
      <c r="AH5" s="9"/>
      <c r="AI5" s="32"/>
      <c r="AJ5" s="53"/>
      <c r="AT5" s="4"/>
      <c r="AU5" s="1"/>
      <c r="AV5" s="1"/>
      <c r="AW5" s="82"/>
      <c r="AX5" s="96" t="s">
        <v>229</v>
      </c>
      <c r="AY5" s="107"/>
      <c r="AZ5" s="107"/>
      <c r="BA5" s="107"/>
      <c r="BB5" s="97" t="s">
        <v>230</v>
      </c>
      <c r="BC5" s="97"/>
      <c r="BD5" s="97"/>
      <c r="BE5" s="97"/>
      <c r="BF5" s="97" t="s">
        <v>231</v>
      </c>
      <c r="BG5" s="97"/>
      <c r="BH5" s="97"/>
      <c r="BI5" s="97"/>
      <c r="BJ5" s="97" t="s">
        <v>232</v>
      </c>
      <c r="BK5" s="97"/>
      <c r="BL5" s="97"/>
      <c r="BM5" s="97"/>
      <c r="BN5" s="97" t="s">
        <v>233</v>
      </c>
      <c r="BO5" s="97"/>
      <c r="BP5" s="97"/>
      <c r="BQ5" s="97"/>
      <c r="BR5" s="97" t="s">
        <v>234</v>
      </c>
      <c r="BS5" s="110"/>
      <c r="BT5" s="110"/>
      <c r="BU5" s="110"/>
      <c r="BV5" s="98" t="s">
        <v>235</v>
      </c>
      <c r="BW5" s="115"/>
      <c r="BX5" s="115"/>
      <c r="BY5" s="115"/>
      <c r="CB5" s="67"/>
      <c r="CC5" s="67"/>
      <c r="CD5" s="67"/>
      <c r="CE5" s="68"/>
      <c r="CF5" t="s">
        <v>229</v>
      </c>
      <c r="CG5" t="s">
        <v>230</v>
      </c>
      <c r="CH5" t="s">
        <v>231</v>
      </c>
      <c r="CI5" t="s">
        <v>232</v>
      </c>
      <c r="CJ5" t="s">
        <v>233</v>
      </c>
      <c r="CK5" t="s">
        <v>234</v>
      </c>
      <c r="CL5" t="s">
        <v>235</v>
      </c>
    </row>
    <row r="6" spans="2:90" ht="30" hidden="1" x14ac:dyDescent="0.25">
      <c r="B6" s="14" t="s">
        <v>0</v>
      </c>
      <c r="C6" s="15" t="s">
        <v>1</v>
      </c>
      <c r="D6" s="37" t="s">
        <v>2</v>
      </c>
      <c r="E6" s="53" t="s">
        <v>236</v>
      </c>
      <c r="F6" s="45">
        <v>1</v>
      </c>
      <c r="G6" s="45">
        <v>2</v>
      </c>
      <c r="H6" s="45">
        <v>3</v>
      </c>
      <c r="I6" s="45">
        <v>1</v>
      </c>
      <c r="J6" s="1">
        <v>2</v>
      </c>
      <c r="K6" s="45">
        <v>3</v>
      </c>
      <c r="L6" s="1">
        <v>4</v>
      </c>
      <c r="M6" s="45">
        <v>1</v>
      </c>
      <c r="N6" s="1">
        <v>2</v>
      </c>
      <c r="O6" s="4">
        <v>3</v>
      </c>
      <c r="P6" s="1">
        <v>4</v>
      </c>
      <c r="Q6" s="45">
        <v>1</v>
      </c>
      <c r="R6" s="1">
        <v>2</v>
      </c>
      <c r="S6" s="4">
        <v>3</v>
      </c>
      <c r="T6" s="1">
        <v>4</v>
      </c>
      <c r="U6" s="45">
        <v>1</v>
      </c>
      <c r="V6" s="1">
        <v>2</v>
      </c>
      <c r="W6" s="33">
        <v>3</v>
      </c>
      <c r="X6" s="64">
        <v>1</v>
      </c>
      <c r="Y6" s="33">
        <v>2</v>
      </c>
      <c r="Z6" s="33">
        <v>3</v>
      </c>
      <c r="AA6" s="33">
        <v>4</v>
      </c>
      <c r="AB6" s="64">
        <v>1</v>
      </c>
      <c r="AC6" s="33">
        <v>2</v>
      </c>
      <c r="AD6" s="33">
        <v>3</v>
      </c>
      <c r="AG6" s="14" t="s">
        <v>0</v>
      </c>
      <c r="AH6" s="15" t="s">
        <v>1</v>
      </c>
      <c r="AI6" s="37" t="s">
        <v>2</v>
      </c>
      <c r="AJ6" s="53" t="s">
        <v>236</v>
      </c>
      <c r="AK6">
        <f>COUNT(TableA[#This Row])</f>
        <v>3</v>
      </c>
      <c r="AL6">
        <f>COUNT(TableB[#This Row])</f>
        <v>4</v>
      </c>
      <c r="AM6">
        <f>COUNT(TableC[#This Row])</f>
        <v>4</v>
      </c>
      <c r="AN6">
        <f>COUNT(TableD[#This Row])</f>
        <v>4</v>
      </c>
      <c r="AO6">
        <f>COUNT(TableE[#This Row])</f>
        <v>3</v>
      </c>
      <c r="AP6">
        <f>COUNT(TableF[#This Row])</f>
        <v>4</v>
      </c>
      <c r="AQ6">
        <f>COUNT(TableG[#This Row])</f>
        <v>3</v>
      </c>
      <c r="AT6" s="14" t="s">
        <v>0</v>
      </c>
      <c r="AU6" s="15" t="s">
        <v>1</v>
      </c>
      <c r="AV6" s="15" t="s">
        <v>2</v>
      </c>
      <c r="AW6" s="82"/>
      <c r="AX6" s="4"/>
      <c r="AY6" s="45"/>
      <c r="AZ6" s="45"/>
      <c r="BA6" s="45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33"/>
      <c r="BT6" s="33"/>
      <c r="BU6" s="33"/>
      <c r="BV6" s="5"/>
      <c r="BW6" s="113"/>
      <c r="BX6" s="113"/>
      <c r="BY6" s="113"/>
      <c r="CB6" s="69"/>
      <c r="CC6" s="69"/>
      <c r="CD6" s="69"/>
      <c r="CE6" s="68"/>
    </row>
    <row r="7" spans="2:90" ht="30.75" thickBot="1" x14ac:dyDescent="0.3">
      <c r="B7" s="11"/>
      <c r="C7" s="15" t="s">
        <v>1</v>
      </c>
      <c r="D7" s="37" t="s">
        <v>2</v>
      </c>
      <c r="E7" s="53" t="s">
        <v>236</v>
      </c>
      <c r="F7" s="45" t="s">
        <v>250</v>
      </c>
      <c r="G7" s="45" t="s">
        <v>251</v>
      </c>
      <c r="H7" s="45" t="s">
        <v>252</v>
      </c>
      <c r="I7" s="45" t="s">
        <v>253</v>
      </c>
      <c r="J7" s="1" t="s">
        <v>254</v>
      </c>
      <c r="K7" s="45" t="s">
        <v>255</v>
      </c>
      <c r="L7" s="1" t="s">
        <v>256</v>
      </c>
      <c r="M7" s="45" t="s">
        <v>257</v>
      </c>
      <c r="N7" s="1" t="s">
        <v>258</v>
      </c>
      <c r="O7" s="4" t="s">
        <v>259</v>
      </c>
      <c r="P7" s="1" t="s">
        <v>260</v>
      </c>
      <c r="Q7" s="45" t="s">
        <v>261</v>
      </c>
      <c r="R7" s="1" t="s">
        <v>262</v>
      </c>
      <c r="S7" s="4" t="s">
        <v>263</v>
      </c>
      <c r="T7" s="1" t="s">
        <v>264</v>
      </c>
      <c r="U7" s="45" t="s">
        <v>265</v>
      </c>
      <c r="V7" s="1" t="s">
        <v>266</v>
      </c>
      <c r="W7" s="33" t="s">
        <v>267</v>
      </c>
      <c r="X7" s="64" t="s">
        <v>268</v>
      </c>
      <c r="Y7" s="33" t="s">
        <v>269</v>
      </c>
      <c r="Z7" s="33" t="s">
        <v>270</v>
      </c>
      <c r="AA7" s="33" t="s">
        <v>271</v>
      </c>
      <c r="AB7" s="64" t="s">
        <v>272</v>
      </c>
      <c r="AC7" s="33" t="s">
        <v>273</v>
      </c>
      <c r="AD7" s="33" t="s">
        <v>274</v>
      </c>
      <c r="AG7" s="11"/>
      <c r="AH7" s="12"/>
      <c r="AI7" s="34"/>
      <c r="AJ7" s="49"/>
      <c r="AT7" s="4"/>
      <c r="AU7" s="1"/>
      <c r="AV7" s="1"/>
      <c r="AW7" s="5"/>
      <c r="AX7" s="4"/>
      <c r="AY7" s="45"/>
      <c r="AZ7" s="45"/>
      <c r="BA7" s="45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33"/>
      <c r="BT7" s="33"/>
      <c r="BU7" s="33"/>
      <c r="BV7" s="5"/>
      <c r="BW7" s="113"/>
      <c r="BX7" s="113"/>
      <c r="BY7" s="113"/>
      <c r="CB7" s="67"/>
      <c r="CC7" s="67"/>
      <c r="CD7" s="67"/>
      <c r="CE7" s="67"/>
    </row>
    <row r="8" spans="2:90" ht="15.75" thickBot="1" x14ac:dyDescent="0.3">
      <c r="B8" s="24">
        <v>1</v>
      </c>
      <c r="C8" s="22"/>
      <c r="D8" s="38" t="s">
        <v>3</v>
      </c>
      <c r="E8" s="54"/>
      <c r="F8" s="46"/>
      <c r="G8" s="22"/>
      <c r="H8" s="35"/>
      <c r="I8" s="46"/>
      <c r="J8" s="22"/>
      <c r="K8" s="22"/>
      <c r="L8" s="35"/>
      <c r="M8" s="46"/>
      <c r="N8" s="22"/>
      <c r="O8" s="22"/>
      <c r="P8" s="23"/>
      <c r="Q8" s="46"/>
      <c r="R8" s="22"/>
      <c r="S8" s="22"/>
      <c r="T8" s="23"/>
      <c r="U8" s="46"/>
      <c r="V8" s="22"/>
      <c r="W8" s="35"/>
      <c r="X8" s="65"/>
      <c r="Y8" s="35"/>
      <c r="Z8" s="35"/>
      <c r="AA8" s="35"/>
      <c r="AB8" s="65"/>
      <c r="AC8" s="35"/>
      <c r="AD8" s="35"/>
      <c r="AG8" s="24">
        <v>1</v>
      </c>
      <c r="AH8" s="22"/>
      <c r="AI8" s="38" t="s">
        <v>3</v>
      </c>
      <c r="AJ8" s="54"/>
      <c r="AT8" s="90">
        <v>1</v>
      </c>
      <c r="AU8" s="75"/>
      <c r="AV8" s="76" t="s">
        <v>3</v>
      </c>
      <c r="AW8" s="83"/>
      <c r="AX8" s="4"/>
      <c r="AY8" s="45"/>
      <c r="AZ8" s="45"/>
      <c r="BA8" s="45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33"/>
      <c r="BT8" s="33"/>
      <c r="BU8" s="33"/>
      <c r="BV8" s="5"/>
      <c r="BW8" s="113"/>
      <c r="BX8" s="113"/>
      <c r="BY8" s="113"/>
      <c r="CB8" s="70"/>
      <c r="CC8" s="67"/>
      <c r="CD8" s="69"/>
      <c r="CE8" s="69"/>
    </row>
    <row r="9" spans="2:90" x14ac:dyDescent="0.25">
      <c r="B9" s="4"/>
      <c r="C9" s="1"/>
      <c r="D9" s="33"/>
      <c r="E9" s="48"/>
      <c r="F9" s="126"/>
      <c r="G9" s="124"/>
      <c r="H9" s="125"/>
      <c r="I9" s="126"/>
      <c r="J9" s="124"/>
      <c r="K9" s="124"/>
      <c r="L9" s="125"/>
      <c r="M9" s="126"/>
      <c r="N9" s="124"/>
      <c r="O9" s="124"/>
      <c r="P9" s="127"/>
      <c r="Q9" s="126"/>
      <c r="R9" s="124"/>
      <c r="S9" s="124"/>
      <c r="T9" s="127"/>
      <c r="U9" s="126"/>
      <c r="V9" s="124"/>
      <c r="W9" s="125"/>
      <c r="X9" s="128"/>
      <c r="Y9" s="125"/>
      <c r="Z9" s="125"/>
      <c r="AA9" s="125"/>
      <c r="AB9" s="128"/>
      <c r="AC9" s="125"/>
      <c r="AD9" s="125"/>
      <c r="AG9" s="4"/>
      <c r="AH9" s="1"/>
      <c r="AI9" s="33"/>
      <c r="AJ9" s="48"/>
      <c r="AT9" s="4"/>
      <c r="AU9" s="1"/>
      <c r="AV9" s="1"/>
      <c r="AW9" s="5"/>
      <c r="AX9" s="4"/>
      <c r="AY9" s="45"/>
      <c r="AZ9" s="45"/>
      <c r="BA9" s="45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33"/>
      <c r="BT9" s="33"/>
      <c r="BU9" s="33"/>
      <c r="BV9" s="5"/>
      <c r="BW9" s="113"/>
      <c r="BX9" s="113"/>
      <c r="BY9" s="113"/>
      <c r="CB9" s="67"/>
      <c r="CC9" s="67"/>
      <c r="CD9" s="67"/>
      <c r="CE9" s="67"/>
    </row>
    <row r="10" spans="2:90" x14ac:dyDescent="0.25">
      <c r="B10" s="4"/>
      <c r="C10" s="13" t="s">
        <v>4</v>
      </c>
      <c r="D10" s="39" t="s">
        <v>5</v>
      </c>
      <c r="E10" s="55"/>
      <c r="F10" s="47">
        <v>1</v>
      </c>
      <c r="G10" s="1">
        <v>1</v>
      </c>
      <c r="H10" s="33">
        <v>0</v>
      </c>
      <c r="I10" s="45">
        <v>1</v>
      </c>
      <c r="J10" s="1">
        <v>1</v>
      </c>
      <c r="K10" s="1">
        <v>1</v>
      </c>
      <c r="L10" s="33">
        <v>1</v>
      </c>
      <c r="M10" s="45">
        <v>1</v>
      </c>
      <c r="N10" s="1">
        <v>1</v>
      </c>
      <c r="O10" s="1">
        <v>1</v>
      </c>
      <c r="P10" s="5">
        <v>1</v>
      </c>
      <c r="Q10" s="45">
        <v>1</v>
      </c>
      <c r="R10" s="1">
        <v>1</v>
      </c>
      <c r="S10" s="1">
        <v>1</v>
      </c>
      <c r="T10" s="5">
        <v>1</v>
      </c>
      <c r="U10" s="45">
        <v>1</v>
      </c>
      <c r="V10" s="1">
        <v>1</v>
      </c>
      <c r="W10" s="33">
        <v>1</v>
      </c>
      <c r="X10" s="45">
        <v>1</v>
      </c>
      <c r="Y10" s="1">
        <v>1</v>
      </c>
      <c r="Z10" s="1">
        <v>1</v>
      </c>
      <c r="AA10" s="33">
        <v>1</v>
      </c>
      <c r="AB10" s="45">
        <v>1</v>
      </c>
      <c r="AC10" s="1">
        <v>1</v>
      </c>
      <c r="AD10" s="33">
        <v>1</v>
      </c>
      <c r="AG10" s="4"/>
      <c r="AH10" s="13" t="s">
        <v>4</v>
      </c>
      <c r="AI10" s="39" t="s">
        <v>5</v>
      </c>
      <c r="AJ10" s="55"/>
      <c r="AK10">
        <f>COUNTIF(TableA[#This Row], 1)</f>
        <v>2</v>
      </c>
      <c r="AL10">
        <f>COUNTIF(TableB[#This Row], 1)</f>
        <v>4</v>
      </c>
      <c r="AM10">
        <f>COUNTIF(TableC[#This Row], 1)</f>
        <v>4</v>
      </c>
      <c r="AN10">
        <f>COUNTIF(TableD[#This Row], 1)</f>
        <v>4</v>
      </c>
      <c r="AO10">
        <f>COUNTIF(TableE[#This Row], 1)</f>
        <v>3</v>
      </c>
      <c r="AP10">
        <f>COUNTIF(TableF[#This Row], 1)</f>
        <v>4</v>
      </c>
      <c r="AQ10">
        <f>COUNTIF(TableG[#This Row], 1)</f>
        <v>3</v>
      </c>
      <c r="AT10" s="4"/>
      <c r="AU10" s="13" t="s">
        <v>4</v>
      </c>
      <c r="AV10" s="13" t="s">
        <v>5</v>
      </c>
      <c r="AW10" s="84"/>
      <c r="AX10" s="91">
        <f t="shared" ref="AX10:AX16" si="0">AK10/AK$6</f>
        <v>0.66666666666666663</v>
      </c>
      <c r="AY10" s="71" t="s">
        <v>244</v>
      </c>
      <c r="AZ10" s="67">
        <f>COUNTIF(AX10:AX16, "&gt;=0.75")</f>
        <v>3</v>
      </c>
      <c r="BA10" s="103">
        <f>AZ10/$AZ$14</f>
        <v>0.42857142857142855</v>
      </c>
      <c r="BB10" s="77">
        <f t="shared" ref="BB10:BB16" si="1">AL10/AL$6</f>
        <v>1</v>
      </c>
      <c r="BC10" s="71" t="s">
        <v>244</v>
      </c>
      <c r="BD10" s="67">
        <f>COUNTIF(BB10:BB16, "&gt;=0.75")</f>
        <v>7</v>
      </c>
      <c r="BE10" s="103">
        <f>BD10/$BD$14</f>
        <v>1</v>
      </c>
      <c r="BF10" s="77">
        <f t="shared" ref="BF10:BF16" si="2">AM10/AM$6</f>
        <v>1</v>
      </c>
      <c r="BG10" s="71" t="s">
        <v>244</v>
      </c>
      <c r="BH10" s="67">
        <f>COUNTIF(BF10:BF16, "&gt;=0.75")</f>
        <v>7</v>
      </c>
      <c r="BI10" s="103">
        <f>BH10/$BH$14</f>
        <v>1</v>
      </c>
      <c r="BJ10" s="77">
        <f t="shared" ref="BJ10:BJ16" si="3">AN10/AN$6</f>
        <v>1</v>
      </c>
      <c r="BK10" s="71" t="s">
        <v>244</v>
      </c>
      <c r="BL10" s="67">
        <f>COUNTIF(BJ10:BJ16, "&gt;=0.75")</f>
        <v>6</v>
      </c>
      <c r="BM10" s="103">
        <f>BL10/$BL$14</f>
        <v>0.8571428571428571</v>
      </c>
      <c r="BN10" s="77">
        <f t="shared" ref="BN10:BN16" si="4">AO10/AO$6</f>
        <v>1</v>
      </c>
      <c r="BO10" s="71" t="s">
        <v>244</v>
      </c>
      <c r="BP10" s="67">
        <f>COUNTIF(BN10:BN16, "&gt;=0.75")</f>
        <v>7</v>
      </c>
      <c r="BQ10" s="103">
        <f>BP10/$BP$14</f>
        <v>1</v>
      </c>
      <c r="BR10" s="77">
        <f t="shared" ref="BR10:BR16" si="5">AP10/AP$6</f>
        <v>1</v>
      </c>
      <c r="BS10" s="71" t="s">
        <v>244</v>
      </c>
      <c r="BT10" s="67">
        <f>COUNTIF(BR10:BR16, "&gt;=0.75")</f>
        <v>5</v>
      </c>
      <c r="BU10" s="103">
        <f>BT10/$BT$14</f>
        <v>0.7142857142857143</v>
      </c>
      <c r="BV10" s="92">
        <f t="shared" ref="BV10:BV16" si="6">AQ10/AQ$6</f>
        <v>1</v>
      </c>
      <c r="BW10" s="71" t="s">
        <v>244</v>
      </c>
      <c r="BX10" s="67">
        <f>COUNTIF(BV10:BV16, "&gt;=0.75")</f>
        <v>7</v>
      </c>
      <c r="BY10" s="103">
        <f>BX10/$BX$14</f>
        <v>1</v>
      </c>
      <c r="CA10" s="71" t="s">
        <v>244</v>
      </c>
      <c r="CB10" s="67">
        <f>COUNTIF(AX10:BV16, "&gt;=0.75")</f>
        <v>68</v>
      </c>
      <c r="CC10" s="103">
        <f>CB10/$CB$14</f>
        <v>0.62385321100917435</v>
      </c>
      <c r="CD10" s="71"/>
      <c r="CE10" s="71" t="s">
        <v>241</v>
      </c>
      <c r="CF10">
        <f>COUNTIF(AX$10:AX$196,"&lt;=0.25")</f>
        <v>6</v>
      </c>
      <c r="CG10">
        <f>COUNTIF(BB$10:BB$196,"&lt;=0.25")</f>
        <v>0</v>
      </c>
      <c r="CH10">
        <f>COUNTIF(BF$10:BF$196,"&lt;=0.25")</f>
        <v>0</v>
      </c>
      <c r="CI10">
        <f>COUNTIF(BJ$10:BJ$196,"&lt;=0.25")</f>
        <v>19</v>
      </c>
      <c r="CJ10">
        <f>COUNTIF(BN$10:BN$196,"&lt;=0.25")</f>
        <v>24</v>
      </c>
      <c r="CK10">
        <f>COUNTIF(BR$10:BR$196,"&lt;=0.25")</f>
        <v>4</v>
      </c>
      <c r="CL10">
        <f t="shared" ref="CL10" si="7">COUNTIF(BV$10:BV$196,"&lt;=0.25")</f>
        <v>0</v>
      </c>
    </row>
    <row r="11" spans="2:90" x14ac:dyDescent="0.25">
      <c r="B11" s="4"/>
      <c r="C11" s="13" t="s">
        <v>6</v>
      </c>
      <c r="D11" s="39" t="s">
        <v>7</v>
      </c>
      <c r="E11" s="55"/>
      <c r="F11" s="47">
        <v>1</v>
      </c>
      <c r="G11" s="1">
        <v>1</v>
      </c>
      <c r="H11" s="33">
        <v>1</v>
      </c>
      <c r="I11" s="45">
        <v>1</v>
      </c>
      <c r="J11" s="1">
        <v>1</v>
      </c>
      <c r="K11" s="1">
        <v>1</v>
      </c>
      <c r="L11" s="33">
        <v>1</v>
      </c>
      <c r="M11" s="45">
        <v>1</v>
      </c>
      <c r="N11" s="1">
        <v>1</v>
      </c>
      <c r="O11" s="1">
        <v>1</v>
      </c>
      <c r="P11" s="5">
        <v>1</v>
      </c>
      <c r="Q11" s="45">
        <v>1</v>
      </c>
      <c r="R11" s="1">
        <v>0</v>
      </c>
      <c r="S11" s="1">
        <v>1</v>
      </c>
      <c r="T11" s="5">
        <v>1</v>
      </c>
      <c r="U11" s="45">
        <v>1</v>
      </c>
      <c r="V11" s="1">
        <v>1</v>
      </c>
      <c r="W11" s="33">
        <v>1</v>
      </c>
      <c r="X11" s="45">
        <v>1</v>
      </c>
      <c r="Y11" s="1">
        <v>1</v>
      </c>
      <c r="Z11" s="1">
        <v>1</v>
      </c>
      <c r="AA11" s="33">
        <v>1</v>
      </c>
      <c r="AB11" s="45">
        <v>1</v>
      </c>
      <c r="AC11" s="1">
        <v>1</v>
      </c>
      <c r="AD11" s="33">
        <v>1</v>
      </c>
      <c r="AG11" s="4"/>
      <c r="AH11" s="13" t="s">
        <v>6</v>
      </c>
      <c r="AI11" s="39" t="s">
        <v>7</v>
      </c>
      <c r="AJ11" s="55"/>
      <c r="AK11">
        <f>COUNTIF(TableA[#This Row], 1)</f>
        <v>3</v>
      </c>
      <c r="AL11">
        <f>COUNTIF(TableB[#This Row], 1)</f>
        <v>4</v>
      </c>
      <c r="AM11">
        <f>COUNTIF(TableC[#This Row], 1)</f>
        <v>4</v>
      </c>
      <c r="AN11">
        <f>COUNTIF(TableD[#This Row], 1)</f>
        <v>3</v>
      </c>
      <c r="AO11">
        <f>COUNTIF(TableE[#This Row], 1)</f>
        <v>3</v>
      </c>
      <c r="AP11">
        <f>COUNTIF(TableF[#This Row], 1)</f>
        <v>4</v>
      </c>
      <c r="AQ11">
        <f>COUNTIF(TableG[#This Row], 1)</f>
        <v>3</v>
      </c>
      <c r="AT11" s="4"/>
      <c r="AU11" s="13" t="s">
        <v>6</v>
      </c>
      <c r="AV11" s="13" t="s">
        <v>7</v>
      </c>
      <c r="AW11" s="84"/>
      <c r="AX11" s="91">
        <f t="shared" si="0"/>
        <v>1</v>
      </c>
      <c r="AY11" s="71" t="s">
        <v>243</v>
      </c>
      <c r="AZ11" s="104">
        <f>COUNTIF(AX10:AX16, "&lt;0.75")-COUNTIF(AX10:AX16, "&lt;0.50")</f>
        <v>3</v>
      </c>
      <c r="BA11" s="103">
        <f t="shared" ref="BA11:BA13" si="8">AZ11/$AZ$14</f>
        <v>0.42857142857142855</v>
      </c>
      <c r="BB11" s="77">
        <f t="shared" si="1"/>
        <v>1</v>
      </c>
      <c r="BC11" s="71" t="s">
        <v>243</v>
      </c>
      <c r="BD11" s="104">
        <f>COUNTIF(BB10:BB16, "&lt;0.75")-COUNTIF(BB10:BB16, "&lt;0.50")</f>
        <v>0</v>
      </c>
      <c r="BE11" s="103">
        <f t="shared" ref="BE11:BE14" si="9">BD11/$BD$14</f>
        <v>0</v>
      </c>
      <c r="BF11" s="77">
        <f t="shared" si="2"/>
        <v>1</v>
      </c>
      <c r="BG11" s="71" t="s">
        <v>243</v>
      </c>
      <c r="BH11" s="104">
        <f>COUNTIF(BF10:BF16, "&lt;0.75")-COUNTIF(BF10:BF16, "&lt;0.50")</f>
        <v>0</v>
      </c>
      <c r="BI11" s="103">
        <f t="shared" ref="BI11:BI14" si="10">BH11/$BH$14</f>
        <v>0</v>
      </c>
      <c r="BJ11" s="77">
        <f t="shared" si="3"/>
        <v>0.75</v>
      </c>
      <c r="BK11" s="71" t="s">
        <v>243</v>
      </c>
      <c r="BL11" s="104">
        <f>COUNTIF(BJ10:BJ16, "&lt;0.75")-COUNTIF(BJ10:BJ16, "&lt;0.50")</f>
        <v>1</v>
      </c>
      <c r="BM11" s="103">
        <f t="shared" ref="BM11:BM14" si="11">BL11/$BL$14</f>
        <v>0.14285714285714285</v>
      </c>
      <c r="BN11" s="77">
        <f t="shared" si="4"/>
        <v>1</v>
      </c>
      <c r="BO11" s="71" t="s">
        <v>243</v>
      </c>
      <c r="BP11" s="104">
        <f>COUNTIF(BN10:BN16, "&lt;0.75")-COUNTIF(BN10:BN16, "&lt;0.50")</f>
        <v>0</v>
      </c>
      <c r="BQ11" s="103">
        <f t="shared" ref="BQ11:BQ14" si="12">BP11/$BP$14</f>
        <v>0</v>
      </c>
      <c r="BR11" s="77">
        <f t="shared" si="5"/>
        <v>1</v>
      </c>
      <c r="BS11" s="71" t="s">
        <v>243</v>
      </c>
      <c r="BT11" s="104">
        <f>COUNTIF(BR10:BR16, "&lt;0.75")-COUNTIF(BR10:BR16, "&lt;0.50")</f>
        <v>2</v>
      </c>
      <c r="BU11" s="103">
        <f t="shared" ref="BU11:BU13" si="13">BT11/$BT$14</f>
        <v>0.2857142857142857</v>
      </c>
      <c r="BV11" s="92">
        <f t="shared" si="6"/>
        <v>1</v>
      </c>
      <c r="BW11" s="71" t="s">
        <v>243</v>
      </c>
      <c r="BX11" s="104">
        <f>COUNTIF(BV10:BV16, "&lt;0.75")-COUNTIF(BV10:BV16, "&lt;0.50")</f>
        <v>0</v>
      </c>
      <c r="BY11" s="103">
        <f t="shared" ref="BY11:BY14" si="14">BX11/$BX$14</f>
        <v>0</v>
      </c>
      <c r="CA11" s="71" t="s">
        <v>243</v>
      </c>
      <c r="CB11" s="104">
        <f>COUNTIF(AX10:BV16, "&lt;0.75")-COUNTIF(AX10:BV16, "&lt;0.50")</f>
        <v>7</v>
      </c>
      <c r="CC11" s="103">
        <f t="shared" ref="CC11:CC14" si="15">CB11/$CB$14</f>
        <v>6.4220183486238536E-2</v>
      </c>
      <c r="CD11" s="71"/>
      <c r="CE11" s="71" t="s">
        <v>242</v>
      </c>
      <c r="CF11">
        <f>COUNTIF(AX$10:AX$196,"&lt;=0.5")</f>
        <v>26</v>
      </c>
      <c r="CG11">
        <f>COUNTIF(BB$10:BB$196,"&lt;=0.5")</f>
        <v>0</v>
      </c>
      <c r="CH11">
        <f>COUNTIF(BF$10:BF$196,"&lt;=0.5")</f>
        <v>5</v>
      </c>
      <c r="CI11">
        <f>COUNTIF(BJ$10:BJ$196,"&lt;=0.5")</f>
        <v>54</v>
      </c>
      <c r="CJ11">
        <f>COUNTIF(BN$10:BN$196,"&lt;=0.5")</f>
        <v>47</v>
      </c>
      <c r="CK11">
        <f>COUNTIF(BR$10:BR$196,"&lt;=0.5")</f>
        <v>17</v>
      </c>
      <c r="CL11">
        <f t="shared" ref="CL11" si="16">COUNTIF(BV$10:BV$196,"&lt;=0.5")</f>
        <v>0</v>
      </c>
    </row>
    <row r="12" spans="2:90" x14ac:dyDescent="0.25">
      <c r="B12" s="4"/>
      <c r="C12" s="13" t="s">
        <v>8</v>
      </c>
      <c r="D12" s="39" t="s">
        <v>9</v>
      </c>
      <c r="E12" s="55"/>
      <c r="F12" s="47">
        <v>1</v>
      </c>
      <c r="G12" s="1">
        <v>1</v>
      </c>
      <c r="H12" s="33">
        <v>0</v>
      </c>
      <c r="I12" s="45">
        <v>1</v>
      </c>
      <c r="J12" s="1">
        <v>1</v>
      </c>
      <c r="K12" s="1">
        <v>1</v>
      </c>
      <c r="L12" s="33">
        <v>1</v>
      </c>
      <c r="M12" s="45">
        <v>1</v>
      </c>
      <c r="N12" s="1">
        <v>1</v>
      </c>
      <c r="O12" s="1">
        <v>1</v>
      </c>
      <c r="P12" s="5">
        <v>1</v>
      </c>
      <c r="Q12" s="45">
        <v>1</v>
      </c>
      <c r="R12" s="1">
        <v>1</v>
      </c>
      <c r="S12" s="1">
        <v>1</v>
      </c>
      <c r="T12" s="5">
        <v>1</v>
      </c>
      <c r="U12" s="45">
        <v>1</v>
      </c>
      <c r="V12" s="1">
        <v>1</v>
      </c>
      <c r="W12" s="33">
        <v>1</v>
      </c>
      <c r="X12" s="45">
        <v>0</v>
      </c>
      <c r="Y12" s="1">
        <v>1</v>
      </c>
      <c r="Z12" s="1">
        <v>1</v>
      </c>
      <c r="AA12" s="33">
        <v>0</v>
      </c>
      <c r="AB12" s="45">
        <v>1</v>
      </c>
      <c r="AC12" s="1">
        <v>1</v>
      </c>
      <c r="AD12" s="33">
        <v>1</v>
      </c>
      <c r="AG12" s="4"/>
      <c r="AH12" s="13" t="s">
        <v>8</v>
      </c>
      <c r="AI12" s="39" t="s">
        <v>9</v>
      </c>
      <c r="AJ12" s="55"/>
      <c r="AK12">
        <f>COUNTIF(TableA[#This Row], 1)</f>
        <v>2</v>
      </c>
      <c r="AL12">
        <f>COUNTIF(TableB[#This Row], 1)</f>
        <v>4</v>
      </c>
      <c r="AM12">
        <f>COUNTIF(TableC[#This Row], 1)</f>
        <v>4</v>
      </c>
      <c r="AN12">
        <f>COUNTIF(TableD[#This Row], 1)</f>
        <v>4</v>
      </c>
      <c r="AO12">
        <f>COUNTIF(TableE[#This Row], 1)</f>
        <v>3</v>
      </c>
      <c r="AP12">
        <f>COUNTIF(TableF[#This Row], 1)</f>
        <v>2</v>
      </c>
      <c r="AQ12">
        <f>COUNTIF(TableG[#This Row], 1)</f>
        <v>3</v>
      </c>
      <c r="AT12" s="4"/>
      <c r="AU12" s="13" t="s">
        <v>8</v>
      </c>
      <c r="AV12" s="13" t="s">
        <v>9</v>
      </c>
      <c r="AW12" s="84"/>
      <c r="AX12" s="91">
        <f t="shared" si="0"/>
        <v>0.66666666666666663</v>
      </c>
      <c r="AY12" s="71" t="s">
        <v>242</v>
      </c>
      <c r="AZ12" s="104">
        <f>COUNTIF(AX10:AX16, "&lt;0.5")-COUNTIF(AX10:AX16, "&lt;0.25")</f>
        <v>1</v>
      </c>
      <c r="BA12" s="103">
        <f t="shared" si="8"/>
        <v>0.14285714285714285</v>
      </c>
      <c r="BB12" s="77">
        <f t="shared" si="1"/>
        <v>1</v>
      </c>
      <c r="BC12" s="71" t="s">
        <v>242</v>
      </c>
      <c r="BD12" s="104">
        <f>COUNTIF(BB10:BB16, "&lt;0.5")-COUNTIF(BB10:BB16, "&lt;0.25")</f>
        <v>0</v>
      </c>
      <c r="BE12" s="103">
        <f t="shared" si="9"/>
        <v>0</v>
      </c>
      <c r="BF12" s="77">
        <f t="shared" si="2"/>
        <v>1</v>
      </c>
      <c r="BG12" s="71" t="s">
        <v>242</v>
      </c>
      <c r="BH12" s="104">
        <f>COUNTIF(BF10:BF16, "&lt;0.5")-COUNTIF(BF10:BF16, "&lt;0.25")</f>
        <v>0</v>
      </c>
      <c r="BI12" s="103">
        <f t="shared" si="10"/>
        <v>0</v>
      </c>
      <c r="BJ12" s="77">
        <f t="shared" si="3"/>
        <v>1</v>
      </c>
      <c r="BK12" s="71" t="s">
        <v>242</v>
      </c>
      <c r="BL12" s="104">
        <f>COUNTIF(BJ10:BJ16, "&lt;0.5")-COUNTIF(BJ10:BJ16, "&lt;0.25")</f>
        <v>0</v>
      </c>
      <c r="BM12" s="103">
        <f t="shared" si="11"/>
        <v>0</v>
      </c>
      <c r="BN12" s="77">
        <f t="shared" si="4"/>
        <v>1</v>
      </c>
      <c r="BO12" s="71" t="s">
        <v>242</v>
      </c>
      <c r="BP12" s="104">
        <f>COUNTIF(BN10:BN16, "&lt;0.5")-COUNTIF(BN10:BN16, "&lt;0.25")</f>
        <v>0</v>
      </c>
      <c r="BQ12" s="103">
        <f t="shared" si="12"/>
        <v>0</v>
      </c>
      <c r="BR12" s="77">
        <f t="shared" si="5"/>
        <v>0.5</v>
      </c>
      <c r="BS12" s="71" t="s">
        <v>242</v>
      </c>
      <c r="BT12" s="104">
        <f>COUNTIF(BR10:BR16, "&lt;0.5")-COUNTIF(BR10:BR16, "&lt;0.25")</f>
        <v>0</v>
      </c>
      <c r="BU12" s="103">
        <f t="shared" si="13"/>
        <v>0</v>
      </c>
      <c r="BV12" s="92">
        <f t="shared" si="6"/>
        <v>1</v>
      </c>
      <c r="BW12" s="71" t="s">
        <v>242</v>
      </c>
      <c r="BX12" s="104">
        <f>COUNTIF(BV10:BV16, "&lt;0.5")-COUNTIF(BV10:BV16, "&lt;0.25")</f>
        <v>0</v>
      </c>
      <c r="BY12" s="103">
        <f t="shared" si="14"/>
        <v>0</v>
      </c>
      <c r="CA12" s="71" t="s">
        <v>242</v>
      </c>
      <c r="CB12" s="104">
        <f>COUNTIF(AX10:BV16, "&lt;0.5")-COUNTIF(AX10:BV16, "&lt;0.25")</f>
        <v>4</v>
      </c>
      <c r="CC12" s="103">
        <f t="shared" si="15"/>
        <v>3.669724770642202E-2</v>
      </c>
      <c r="CD12" s="71"/>
      <c r="CE12" s="71" t="s">
        <v>243</v>
      </c>
      <c r="CF12">
        <f>COUNTIF(AX$10:AX$196,"&lt;=0.75")</f>
        <v>81</v>
      </c>
      <c r="CG12">
        <f>COUNTIF(BB$10:BB$196,"&lt;=0.75")</f>
        <v>11</v>
      </c>
      <c r="CH12">
        <f>COUNTIF(BF$10:BF$196,"&lt;=0.75")</f>
        <v>60</v>
      </c>
      <c r="CI12">
        <f>COUNTIF(BJ$10:BJ$196,"&lt;=0.75")</f>
        <v>111</v>
      </c>
      <c r="CJ12">
        <f>COUNTIF(BN$10:BN$196,"&lt;=0.75")</f>
        <v>81</v>
      </c>
      <c r="CK12">
        <f>COUNTIF(BR$10:BR$196,"&lt;=0.75")</f>
        <v>57</v>
      </c>
      <c r="CL12">
        <f t="shared" ref="CL12" si="17">COUNTIF(BV$10:BV$196,"&lt;=0.75")</f>
        <v>0</v>
      </c>
    </row>
    <row r="13" spans="2:90" x14ac:dyDescent="0.25">
      <c r="B13" s="4"/>
      <c r="C13" s="13"/>
      <c r="D13" s="39" t="s">
        <v>10</v>
      </c>
      <c r="E13" s="55"/>
      <c r="F13" s="47">
        <v>1</v>
      </c>
      <c r="G13" s="1">
        <v>1</v>
      </c>
      <c r="H13" s="33">
        <v>1</v>
      </c>
      <c r="I13" s="45">
        <v>1</v>
      </c>
      <c r="J13" s="1">
        <v>1</v>
      </c>
      <c r="K13" s="1">
        <v>1</v>
      </c>
      <c r="L13" s="33">
        <v>1</v>
      </c>
      <c r="M13" s="45">
        <v>1</v>
      </c>
      <c r="N13" s="1">
        <v>1</v>
      </c>
      <c r="O13" s="1">
        <v>1</v>
      </c>
      <c r="P13" s="5">
        <v>1</v>
      </c>
      <c r="Q13" s="45">
        <v>1</v>
      </c>
      <c r="R13" s="1">
        <v>1</v>
      </c>
      <c r="S13" s="1">
        <v>1</v>
      </c>
      <c r="T13" s="5">
        <v>1</v>
      </c>
      <c r="U13" s="45">
        <v>1</v>
      </c>
      <c r="V13" s="1">
        <v>1</v>
      </c>
      <c r="W13" s="33">
        <v>1</v>
      </c>
      <c r="X13" s="45">
        <v>1</v>
      </c>
      <c r="Y13" s="1">
        <v>1</v>
      </c>
      <c r="Z13" s="1">
        <v>1</v>
      </c>
      <c r="AA13" s="33">
        <v>1</v>
      </c>
      <c r="AB13" s="45">
        <v>1</v>
      </c>
      <c r="AC13" s="1">
        <v>1</v>
      </c>
      <c r="AD13" s="33">
        <v>1</v>
      </c>
      <c r="AG13" s="4"/>
      <c r="AH13" s="13"/>
      <c r="AI13" s="39" t="s">
        <v>10</v>
      </c>
      <c r="AJ13" s="55"/>
      <c r="AK13">
        <f>COUNTIF(TableA[#This Row], 1)</f>
        <v>3</v>
      </c>
      <c r="AL13">
        <f>COUNTIF(TableB[#This Row], 1)</f>
        <v>4</v>
      </c>
      <c r="AM13">
        <f>COUNTIF(TableC[#This Row], 1)</f>
        <v>4</v>
      </c>
      <c r="AN13">
        <f>COUNTIF(TableD[#This Row], 1)</f>
        <v>4</v>
      </c>
      <c r="AO13">
        <f>COUNTIF(TableE[#This Row], 1)</f>
        <v>3</v>
      </c>
      <c r="AP13">
        <f>COUNTIF(TableF[#This Row], 1)</f>
        <v>4</v>
      </c>
      <c r="AQ13">
        <f>COUNTIF(TableG[#This Row], 1)</f>
        <v>3</v>
      </c>
      <c r="AT13" s="4"/>
      <c r="AU13" s="13"/>
      <c r="AV13" s="13" t="s">
        <v>10</v>
      </c>
      <c r="AW13" s="84"/>
      <c r="AX13" s="91">
        <f t="shared" si="0"/>
        <v>1</v>
      </c>
      <c r="AY13" s="71" t="s">
        <v>241</v>
      </c>
      <c r="AZ13" s="104">
        <f>COUNTIF(AX10:AX16, "&lt;0.25")-COUNTIF(AX10:AX16, "&lt;0")</f>
        <v>0</v>
      </c>
      <c r="BA13" s="103">
        <f t="shared" si="8"/>
        <v>0</v>
      </c>
      <c r="BB13" s="77">
        <f t="shared" si="1"/>
        <v>1</v>
      </c>
      <c r="BC13" s="71" t="s">
        <v>241</v>
      </c>
      <c r="BD13" s="104">
        <f>COUNTIF(BB10:BB16, "&lt;0.25")-COUNTIF(BB10:BB16, "&lt;0")</f>
        <v>0</v>
      </c>
      <c r="BE13" s="103">
        <f t="shared" si="9"/>
        <v>0</v>
      </c>
      <c r="BF13" s="77">
        <f t="shared" si="2"/>
        <v>1</v>
      </c>
      <c r="BG13" s="71" t="s">
        <v>241</v>
      </c>
      <c r="BH13" s="104">
        <f>COUNTIF(BF10:BF16, "&lt;0.25")-COUNTIF(BF10:BF16, "&lt;0")</f>
        <v>0</v>
      </c>
      <c r="BI13" s="103">
        <f t="shared" si="10"/>
        <v>0</v>
      </c>
      <c r="BJ13" s="77">
        <f t="shared" si="3"/>
        <v>1</v>
      </c>
      <c r="BK13" s="71" t="s">
        <v>241</v>
      </c>
      <c r="BL13" s="104">
        <f>COUNTIF(BJ10:BJ16, "&lt;0.25")-COUNTIF(BJ10:BJ16, "&lt;0")</f>
        <v>0</v>
      </c>
      <c r="BM13" s="103">
        <f t="shared" si="11"/>
        <v>0</v>
      </c>
      <c r="BN13" s="77">
        <f t="shared" si="4"/>
        <v>1</v>
      </c>
      <c r="BO13" s="71" t="s">
        <v>241</v>
      </c>
      <c r="BP13" s="104">
        <f>COUNTIF(BN10:BN16, "&lt;0.25")-COUNTIF(BN10:BN16, "&lt;0")</f>
        <v>0</v>
      </c>
      <c r="BQ13" s="103">
        <f t="shared" si="12"/>
        <v>0</v>
      </c>
      <c r="BR13" s="77">
        <f t="shared" si="5"/>
        <v>1</v>
      </c>
      <c r="BS13" s="71" t="s">
        <v>241</v>
      </c>
      <c r="BT13" s="104">
        <f>COUNTIF(BR10:BR16, "&lt;0.25")-COUNTIF(BR10:BR16, "&lt;0")</f>
        <v>0</v>
      </c>
      <c r="BU13" s="103">
        <f t="shared" si="13"/>
        <v>0</v>
      </c>
      <c r="BV13" s="92">
        <f t="shared" si="6"/>
        <v>1</v>
      </c>
      <c r="BW13" s="71" t="s">
        <v>241</v>
      </c>
      <c r="BX13" s="104">
        <f>COUNTIF(BV10:BV16, "&lt;0.25")-COUNTIF(BV10:BV16, "&lt;0")</f>
        <v>0</v>
      </c>
      <c r="BY13" s="103">
        <f t="shared" si="14"/>
        <v>0</v>
      </c>
      <c r="CA13" s="71" t="s">
        <v>241</v>
      </c>
      <c r="CB13" s="104">
        <f>COUNTIF(AX10:BV16, "&lt;0.25")-COUNTIF(AX10:BV16, "&lt;0")</f>
        <v>30</v>
      </c>
      <c r="CC13" s="103">
        <f t="shared" si="15"/>
        <v>0.27522935779816515</v>
      </c>
      <c r="CD13" s="71"/>
      <c r="CE13" s="71" t="s">
        <v>244</v>
      </c>
      <c r="CF13">
        <f>COUNTIF(AX$10:AX$196,"&lt;=1")</f>
        <v>147</v>
      </c>
      <c r="CG13">
        <f>COUNTIF(BB$10:BB$196,"&lt;=1")</f>
        <v>147</v>
      </c>
      <c r="CH13">
        <f>COUNTIF(BF$10:BF$196,"&lt;=1")</f>
        <v>147</v>
      </c>
      <c r="CI13">
        <f>COUNTIF(BJ$10:BJ$196,"&lt;=1")</f>
        <v>147</v>
      </c>
      <c r="CJ13">
        <f>COUNTIF(BN$10:BN$196,"&lt;=1")</f>
        <v>147</v>
      </c>
      <c r="CK13">
        <f>COUNTIF(BR$10:BR$196,"&lt;=1")</f>
        <v>147</v>
      </c>
      <c r="CL13">
        <f t="shared" ref="CL13" si="18">COUNTIF(BV$10:BV$196,"&lt;=1")</f>
        <v>147</v>
      </c>
    </row>
    <row r="14" spans="2:90" x14ac:dyDescent="0.25">
      <c r="B14" s="4"/>
      <c r="C14" s="13" t="s">
        <v>11</v>
      </c>
      <c r="D14" s="39" t="s">
        <v>12</v>
      </c>
      <c r="E14" s="55"/>
      <c r="F14" s="47">
        <v>1</v>
      </c>
      <c r="G14" s="1">
        <v>1</v>
      </c>
      <c r="H14" s="33">
        <v>1</v>
      </c>
      <c r="I14" s="45">
        <v>1</v>
      </c>
      <c r="J14" s="1">
        <v>1</v>
      </c>
      <c r="K14" s="1">
        <v>1</v>
      </c>
      <c r="L14" s="33">
        <v>1</v>
      </c>
      <c r="M14" s="45">
        <v>1</v>
      </c>
      <c r="N14" s="1">
        <v>1</v>
      </c>
      <c r="O14" s="1">
        <v>1</v>
      </c>
      <c r="P14" s="5">
        <v>1</v>
      </c>
      <c r="Q14" s="45">
        <v>0</v>
      </c>
      <c r="R14" s="1">
        <v>0</v>
      </c>
      <c r="S14" s="1">
        <v>1</v>
      </c>
      <c r="T14" s="5">
        <v>1</v>
      </c>
      <c r="U14" s="45">
        <v>1</v>
      </c>
      <c r="V14" s="1">
        <v>1</v>
      </c>
      <c r="W14" s="33">
        <v>1</v>
      </c>
      <c r="X14" s="45">
        <v>1</v>
      </c>
      <c r="Y14" s="1">
        <v>1</v>
      </c>
      <c r="Z14" s="1">
        <v>1</v>
      </c>
      <c r="AA14" s="33">
        <v>1</v>
      </c>
      <c r="AB14" s="45">
        <v>1</v>
      </c>
      <c r="AC14" s="1">
        <v>1</v>
      </c>
      <c r="AD14" s="33">
        <v>1</v>
      </c>
      <c r="AG14" s="4"/>
      <c r="AH14" s="13" t="s">
        <v>11</v>
      </c>
      <c r="AI14" s="39" t="s">
        <v>12</v>
      </c>
      <c r="AJ14" s="55"/>
      <c r="AK14">
        <f>COUNTIF(TableA[#This Row], 1)</f>
        <v>3</v>
      </c>
      <c r="AL14">
        <f>COUNTIF(TableB[#This Row], 1)</f>
        <v>4</v>
      </c>
      <c r="AM14">
        <f>COUNTIF(TableC[#This Row], 1)</f>
        <v>4</v>
      </c>
      <c r="AN14">
        <f>COUNTIF(TableD[#This Row], 1)</f>
        <v>2</v>
      </c>
      <c r="AO14">
        <f>COUNTIF(TableE[#This Row], 1)</f>
        <v>3</v>
      </c>
      <c r="AP14">
        <f>COUNTIF(TableF[#This Row], 1)</f>
        <v>4</v>
      </c>
      <c r="AQ14">
        <f>COUNTIF(TableG[#This Row], 1)</f>
        <v>3</v>
      </c>
      <c r="AT14" s="4"/>
      <c r="AU14" s="13" t="s">
        <v>11</v>
      </c>
      <c r="AV14" s="13" t="s">
        <v>12</v>
      </c>
      <c r="AW14" s="84"/>
      <c r="AX14" s="91">
        <f t="shared" si="0"/>
        <v>1</v>
      </c>
      <c r="AY14" s="71" t="s">
        <v>247</v>
      </c>
      <c r="AZ14">
        <f>COUNT(AX10:AX16)</f>
        <v>7</v>
      </c>
      <c r="BA14" s="103">
        <f>AZ14/$AZ$14</f>
        <v>1</v>
      </c>
      <c r="BB14" s="77">
        <f t="shared" si="1"/>
        <v>1</v>
      </c>
      <c r="BC14" s="71" t="s">
        <v>247</v>
      </c>
      <c r="BD14">
        <f>COUNT(BB10:BB16)</f>
        <v>7</v>
      </c>
      <c r="BE14" s="103">
        <f t="shared" si="9"/>
        <v>1</v>
      </c>
      <c r="BF14" s="77">
        <f t="shared" si="2"/>
        <v>1</v>
      </c>
      <c r="BG14" s="71" t="s">
        <v>247</v>
      </c>
      <c r="BH14">
        <f>COUNT(BF10:BF16)</f>
        <v>7</v>
      </c>
      <c r="BI14" s="103">
        <f t="shared" si="10"/>
        <v>1</v>
      </c>
      <c r="BJ14" s="77">
        <f t="shared" si="3"/>
        <v>0.5</v>
      </c>
      <c r="BK14" s="71" t="s">
        <v>247</v>
      </c>
      <c r="BL14">
        <f>COUNT(BJ10:BJ16)</f>
        <v>7</v>
      </c>
      <c r="BM14" s="103">
        <f t="shared" si="11"/>
        <v>1</v>
      </c>
      <c r="BN14" s="77">
        <f t="shared" si="4"/>
        <v>1</v>
      </c>
      <c r="BO14" s="71" t="s">
        <v>247</v>
      </c>
      <c r="BP14">
        <f>COUNT(BN10:BN16)</f>
        <v>7</v>
      </c>
      <c r="BQ14" s="103">
        <f t="shared" si="12"/>
        <v>1</v>
      </c>
      <c r="BR14" s="77">
        <f t="shared" si="5"/>
        <v>1</v>
      </c>
      <c r="BS14" s="71" t="s">
        <v>247</v>
      </c>
      <c r="BT14">
        <f>COUNT(BR10:BR16)</f>
        <v>7</v>
      </c>
      <c r="BU14" s="103">
        <f>BT14/$BT$14</f>
        <v>1</v>
      </c>
      <c r="BV14" s="92">
        <f t="shared" si="6"/>
        <v>1</v>
      </c>
      <c r="BW14" s="71" t="s">
        <v>247</v>
      </c>
      <c r="BX14">
        <f>COUNT(BV10:BV16)</f>
        <v>7</v>
      </c>
      <c r="BY14" s="103">
        <f t="shared" si="14"/>
        <v>1</v>
      </c>
      <c r="CA14" s="71" t="s">
        <v>247</v>
      </c>
      <c r="CB14">
        <f>COUNT(AX10:BV16)</f>
        <v>109</v>
      </c>
      <c r="CC14" s="103">
        <f t="shared" si="15"/>
        <v>1</v>
      </c>
      <c r="CD14" s="71"/>
      <c r="CE14" s="71"/>
    </row>
    <row r="15" spans="2:90" x14ac:dyDescent="0.25">
      <c r="B15" s="4"/>
      <c r="C15" s="13" t="s">
        <v>13</v>
      </c>
      <c r="D15" s="39" t="s">
        <v>14</v>
      </c>
      <c r="E15" s="55"/>
      <c r="F15" s="47">
        <v>1</v>
      </c>
      <c r="G15" s="1">
        <v>0</v>
      </c>
      <c r="H15" s="33">
        <v>0</v>
      </c>
      <c r="I15" s="45">
        <v>1</v>
      </c>
      <c r="J15" s="1">
        <v>1</v>
      </c>
      <c r="K15" s="1">
        <v>1</v>
      </c>
      <c r="L15" s="33">
        <v>1</v>
      </c>
      <c r="M15" s="45">
        <v>1</v>
      </c>
      <c r="N15" s="1">
        <v>1</v>
      </c>
      <c r="O15" s="1">
        <v>1</v>
      </c>
      <c r="P15" s="5">
        <v>1</v>
      </c>
      <c r="Q15" s="45">
        <v>1</v>
      </c>
      <c r="R15" s="1">
        <v>1</v>
      </c>
      <c r="S15" s="1">
        <v>0</v>
      </c>
      <c r="T15" s="5">
        <v>1</v>
      </c>
      <c r="U15" s="45">
        <v>1</v>
      </c>
      <c r="V15" s="1">
        <v>1</v>
      </c>
      <c r="W15" s="33">
        <v>1</v>
      </c>
      <c r="X15" s="45">
        <v>0</v>
      </c>
      <c r="Y15" s="1">
        <v>1</v>
      </c>
      <c r="Z15" s="1">
        <v>1</v>
      </c>
      <c r="AA15" s="33">
        <v>0</v>
      </c>
      <c r="AB15" s="45">
        <v>1</v>
      </c>
      <c r="AC15" s="1">
        <v>1</v>
      </c>
      <c r="AD15" s="33">
        <v>1</v>
      </c>
      <c r="AG15" s="4"/>
      <c r="AH15" s="13" t="s">
        <v>13</v>
      </c>
      <c r="AI15" s="39" t="s">
        <v>14</v>
      </c>
      <c r="AJ15" s="55"/>
      <c r="AK15">
        <f>COUNTIF(TableA[#This Row], 1)</f>
        <v>1</v>
      </c>
      <c r="AL15">
        <f>COUNTIF(TableB[#This Row], 1)</f>
        <v>4</v>
      </c>
      <c r="AM15">
        <f>COUNTIF(TableC[#This Row], 1)</f>
        <v>4</v>
      </c>
      <c r="AN15">
        <f>COUNTIF(TableD[#This Row], 1)</f>
        <v>3</v>
      </c>
      <c r="AO15">
        <f>COUNTIF(TableE[#This Row], 1)</f>
        <v>3</v>
      </c>
      <c r="AP15">
        <f>COUNTIF(TableF[#This Row], 1)</f>
        <v>2</v>
      </c>
      <c r="AQ15">
        <f>COUNTIF(TableG[#This Row], 1)</f>
        <v>3</v>
      </c>
      <c r="AT15" s="4"/>
      <c r="AU15" s="13" t="s">
        <v>13</v>
      </c>
      <c r="AV15" s="13" t="s">
        <v>14</v>
      </c>
      <c r="AW15" s="84"/>
      <c r="AX15" s="91">
        <f t="shared" si="0"/>
        <v>0.33333333333333331</v>
      </c>
      <c r="AY15" s="108"/>
      <c r="AZ15" s="108"/>
      <c r="BA15" s="108"/>
      <c r="BB15" s="77">
        <f t="shared" si="1"/>
        <v>1</v>
      </c>
      <c r="BC15" s="77"/>
      <c r="BD15" s="77"/>
      <c r="BE15" s="77"/>
      <c r="BF15" s="77">
        <f t="shared" si="2"/>
        <v>1</v>
      </c>
      <c r="BG15" s="77"/>
      <c r="BH15" s="77"/>
      <c r="BI15" s="77"/>
      <c r="BJ15" s="77">
        <f t="shared" si="3"/>
        <v>0.75</v>
      </c>
      <c r="BK15" s="77"/>
      <c r="BL15" s="77"/>
      <c r="BM15" s="77"/>
      <c r="BN15" s="77">
        <f t="shared" si="4"/>
        <v>1</v>
      </c>
      <c r="BO15" s="77"/>
      <c r="BP15" s="77"/>
      <c r="BQ15" s="77"/>
      <c r="BR15" s="77">
        <f t="shared" si="5"/>
        <v>0.5</v>
      </c>
      <c r="BS15" s="111"/>
      <c r="BT15" s="111"/>
      <c r="BU15" s="111"/>
      <c r="BV15" s="92">
        <f t="shared" si="6"/>
        <v>1</v>
      </c>
      <c r="BW15" s="116"/>
      <c r="BX15" s="116"/>
      <c r="BY15" s="116"/>
      <c r="CB15" s="67"/>
      <c r="CC15" s="71"/>
      <c r="CD15" s="71"/>
      <c r="CE15" s="71" t="s">
        <v>241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</row>
    <row r="16" spans="2:90" x14ac:dyDescent="0.25">
      <c r="B16" s="4"/>
      <c r="C16" s="13" t="s">
        <v>15</v>
      </c>
      <c r="D16" s="39" t="s">
        <v>16</v>
      </c>
      <c r="E16" s="55"/>
      <c r="F16" s="47">
        <v>1</v>
      </c>
      <c r="G16" s="1">
        <v>0</v>
      </c>
      <c r="H16" s="33">
        <v>1</v>
      </c>
      <c r="I16" s="45">
        <v>1</v>
      </c>
      <c r="J16" s="1">
        <v>1</v>
      </c>
      <c r="K16" s="1">
        <v>1</v>
      </c>
      <c r="L16" s="33">
        <v>1</v>
      </c>
      <c r="M16" s="45">
        <v>1</v>
      </c>
      <c r="N16" s="1">
        <v>1</v>
      </c>
      <c r="O16" s="1">
        <v>1</v>
      </c>
      <c r="P16" s="5">
        <v>1</v>
      </c>
      <c r="Q16" s="45">
        <v>1</v>
      </c>
      <c r="R16" s="1">
        <v>1</v>
      </c>
      <c r="S16" s="1">
        <v>1</v>
      </c>
      <c r="T16" s="5">
        <v>0</v>
      </c>
      <c r="U16" s="45">
        <v>1</v>
      </c>
      <c r="V16" s="1">
        <v>1</v>
      </c>
      <c r="W16" s="33">
        <v>1</v>
      </c>
      <c r="X16" s="45">
        <v>1</v>
      </c>
      <c r="Y16" s="1">
        <v>1</v>
      </c>
      <c r="Z16" s="1">
        <v>1</v>
      </c>
      <c r="AA16" s="33">
        <v>1</v>
      </c>
      <c r="AB16" s="45">
        <v>1</v>
      </c>
      <c r="AC16" s="1">
        <v>1</v>
      </c>
      <c r="AD16" s="33">
        <v>1</v>
      </c>
      <c r="AG16" s="4"/>
      <c r="AH16" s="13" t="s">
        <v>15</v>
      </c>
      <c r="AI16" s="39" t="s">
        <v>16</v>
      </c>
      <c r="AJ16" s="55"/>
      <c r="AK16">
        <f>COUNTIF(TableA[#This Row], 1)</f>
        <v>2</v>
      </c>
      <c r="AL16">
        <f>COUNTIF(TableB[#This Row], 1)</f>
        <v>4</v>
      </c>
      <c r="AM16">
        <f>COUNTIF(TableC[#This Row], 1)</f>
        <v>4</v>
      </c>
      <c r="AN16">
        <f>COUNTIF(TableD[#This Row], 1)</f>
        <v>3</v>
      </c>
      <c r="AO16">
        <f>COUNTIF(TableE[#This Row], 1)</f>
        <v>3</v>
      </c>
      <c r="AP16">
        <f>COUNTIF(TableF[#This Row], 1)</f>
        <v>4</v>
      </c>
      <c r="AQ16">
        <f>COUNTIF(TableG[#This Row], 1)</f>
        <v>3</v>
      </c>
      <c r="AT16" s="4"/>
      <c r="AU16" s="13" t="s">
        <v>15</v>
      </c>
      <c r="AV16" s="13" t="s">
        <v>16</v>
      </c>
      <c r="AW16" s="84"/>
      <c r="AX16" s="91">
        <f t="shared" si="0"/>
        <v>0.66666666666666663</v>
      </c>
      <c r="AY16" s="108"/>
      <c r="AZ16" s="108"/>
      <c r="BA16" s="108"/>
      <c r="BB16" s="77">
        <f t="shared" si="1"/>
        <v>1</v>
      </c>
      <c r="BC16" s="77"/>
      <c r="BD16" s="77"/>
      <c r="BE16" s="77"/>
      <c r="BF16" s="77">
        <f t="shared" si="2"/>
        <v>1</v>
      </c>
      <c r="BG16" s="77"/>
      <c r="BH16" s="77"/>
      <c r="BI16" s="77"/>
      <c r="BJ16" s="77">
        <f t="shared" si="3"/>
        <v>0.75</v>
      </c>
      <c r="BK16" s="77"/>
      <c r="BL16" s="77"/>
      <c r="BM16" s="77"/>
      <c r="BN16" s="77">
        <f t="shared" si="4"/>
        <v>1</v>
      </c>
      <c r="BO16" s="77"/>
      <c r="BP16" s="77"/>
      <c r="BQ16" s="77"/>
      <c r="BR16" s="77">
        <f t="shared" si="5"/>
        <v>1</v>
      </c>
      <c r="BS16" s="111"/>
      <c r="BT16" s="111"/>
      <c r="BU16" s="111"/>
      <c r="BV16" s="92">
        <f t="shared" si="6"/>
        <v>1</v>
      </c>
      <c r="BW16" s="116"/>
      <c r="BX16" s="116"/>
      <c r="BY16" s="116"/>
      <c r="CB16" s="67"/>
      <c r="CC16" s="71"/>
      <c r="CD16" s="71"/>
      <c r="CE16" s="71" t="s">
        <v>242</v>
      </c>
      <c r="CF16">
        <f>CF11-CF10</f>
        <v>20</v>
      </c>
      <c r="CG16">
        <f t="shared" ref="CG16:CL16" si="19">CG11-CG10</f>
        <v>0</v>
      </c>
      <c r="CH16">
        <f t="shared" si="19"/>
        <v>5</v>
      </c>
      <c r="CI16">
        <f t="shared" si="19"/>
        <v>35</v>
      </c>
      <c r="CJ16">
        <f t="shared" si="19"/>
        <v>23</v>
      </c>
      <c r="CK16">
        <f t="shared" si="19"/>
        <v>13</v>
      </c>
      <c r="CL16">
        <f t="shared" si="19"/>
        <v>0</v>
      </c>
    </row>
    <row r="17" spans="2:90" x14ac:dyDescent="0.25">
      <c r="B17" s="4"/>
      <c r="C17" s="13"/>
      <c r="D17" s="39"/>
      <c r="E17" s="55"/>
      <c r="F17" s="118"/>
      <c r="G17" s="124"/>
      <c r="H17" s="125"/>
      <c r="I17" s="126"/>
      <c r="J17" s="124"/>
      <c r="K17" s="124"/>
      <c r="L17" s="125"/>
      <c r="M17" s="126"/>
      <c r="N17" s="124"/>
      <c r="O17" s="124"/>
      <c r="P17" s="127"/>
      <c r="Q17" s="126"/>
      <c r="R17" s="124"/>
      <c r="S17" s="124"/>
      <c r="T17" s="127"/>
      <c r="U17" s="126"/>
      <c r="V17" s="124"/>
      <c r="W17" s="125"/>
      <c r="X17" s="126"/>
      <c r="Y17" s="124"/>
      <c r="Z17" s="124"/>
      <c r="AA17" s="125"/>
      <c r="AB17" s="126"/>
      <c r="AC17" s="124"/>
      <c r="AD17" s="125"/>
      <c r="AG17" s="4"/>
      <c r="AH17" s="13"/>
      <c r="AI17" s="39"/>
      <c r="AJ17" s="55"/>
      <c r="AT17" s="4"/>
      <c r="AU17" s="13"/>
      <c r="AV17" s="13"/>
      <c r="AW17" s="84"/>
      <c r="AX17" s="91"/>
      <c r="AY17" s="108"/>
      <c r="AZ17" s="108"/>
      <c r="BA17" s="108"/>
      <c r="BB17" s="77"/>
      <c r="BC17" s="77"/>
      <c r="BD17" s="77"/>
      <c r="BE17" s="77"/>
      <c r="BF17" s="77"/>
      <c r="BG17" s="77"/>
      <c r="BH17" s="77"/>
      <c r="BI17" s="77"/>
      <c r="BJ17" s="77"/>
      <c r="BK17" s="77"/>
      <c r="BL17" s="77"/>
      <c r="BM17" s="77"/>
      <c r="BN17" s="77"/>
      <c r="BO17" s="77"/>
      <c r="BP17" s="77"/>
      <c r="BQ17" s="77"/>
      <c r="BR17" s="77"/>
      <c r="BS17" s="111"/>
      <c r="BT17" s="111"/>
      <c r="BU17" s="111"/>
      <c r="BV17" s="92"/>
      <c r="BW17" s="116"/>
      <c r="BX17" s="116"/>
      <c r="BY17" s="116"/>
      <c r="CB17" s="67"/>
      <c r="CC17" s="71"/>
      <c r="CD17" s="71"/>
      <c r="CE17" s="71" t="s">
        <v>243</v>
      </c>
      <c r="CF17">
        <f t="shared" ref="CF17:CL18" si="20">CF12-CF11</f>
        <v>55</v>
      </c>
      <c r="CG17">
        <f t="shared" si="20"/>
        <v>11</v>
      </c>
      <c r="CH17">
        <f t="shared" si="20"/>
        <v>55</v>
      </c>
      <c r="CI17">
        <f t="shared" si="20"/>
        <v>57</v>
      </c>
      <c r="CJ17">
        <f t="shared" si="20"/>
        <v>34</v>
      </c>
      <c r="CK17">
        <f t="shared" si="20"/>
        <v>40</v>
      </c>
      <c r="CL17">
        <f t="shared" si="20"/>
        <v>0</v>
      </c>
    </row>
    <row r="18" spans="2:90" x14ac:dyDescent="0.25">
      <c r="B18" s="4"/>
      <c r="C18" s="13"/>
      <c r="D18" s="39" t="s">
        <v>17</v>
      </c>
      <c r="E18" s="55"/>
      <c r="F18" s="118"/>
      <c r="G18" s="124"/>
      <c r="H18" s="125"/>
      <c r="I18" s="126"/>
      <c r="J18" s="124"/>
      <c r="K18" s="124"/>
      <c r="L18" s="125"/>
      <c r="M18" s="126"/>
      <c r="N18" s="124"/>
      <c r="O18" s="124"/>
      <c r="P18" s="127"/>
      <c r="Q18" s="126"/>
      <c r="R18" s="124"/>
      <c r="S18" s="124"/>
      <c r="T18" s="127"/>
      <c r="U18" s="126"/>
      <c r="V18" s="124"/>
      <c r="W18" s="125"/>
      <c r="X18" s="126"/>
      <c r="Y18" s="124"/>
      <c r="Z18" s="124"/>
      <c r="AA18" s="125"/>
      <c r="AB18" s="126"/>
      <c r="AC18" s="124"/>
      <c r="AD18" s="125"/>
      <c r="AG18" s="4"/>
      <c r="AH18" s="13"/>
      <c r="AI18" s="39" t="s">
        <v>17</v>
      </c>
      <c r="AJ18" s="55"/>
      <c r="AT18" s="4"/>
      <c r="AU18" s="13"/>
      <c r="AV18" s="13" t="s">
        <v>17</v>
      </c>
      <c r="AW18" s="84"/>
      <c r="AX18" s="91"/>
      <c r="AY18" s="108"/>
      <c r="AZ18" s="108"/>
      <c r="BA18" s="108"/>
      <c r="BB18" s="77"/>
      <c r="BC18" s="77"/>
      <c r="BD18" s="77"/>
      <c r="BE18" s="77"/>
      <c r="BF18" s="77"/>
      <c r="BG18" s="77"/>
      <c r="BH18" s="77"/>
      <c r="BI18" s="77"/>
      <c r="BJ18" s="77"/>
      <c r="BK18" s="77"/>
      <c r="BL18" s="77"/>
      <c r="BM18" s="77"/>
      <c r="BN18" s="77"/>
      <c r="BO18" s="77"/>
      <c r="BP18" s="77"/>
      <c r="BQ18" s="77"/>
      <c r="BR18" s="77"/>
      <c r="BS18" s="111"/>
      <c r="BT18" s="111"/>
      <c r="BU18" s="111"/>
      <c r="BV18" s="92"/>
      <c r="BW18" s="116"/>
      <c r="BX18" s="116"/>
      <c r="BY18" s="116"/>
      <c r="CB18" s="67"/>
      <c r="CC18" s="71"/>
      <c r="CD18" s="71"/>
      <c r="CE18" s="71" t="s">
        <v>244</v>
      </c>
      <c r="CF18">
        <f t="shared" si="20"/>
        <v>66</v>
      </c>
      <c r="CG18">
        <f t="shared" si="20"/>
        <v>136</v>
      </c>
      <c r="CH18">
        <f t="shared" si="20"/>
        <v>87</v>
      </c>
      <c r="CI18">
        <f t="shared" si="20"/>
        <v>36</v>
      </c>
      <c r="CJ18">
        <f t="shared" si="20"/>
        <v>66</v>
      </c>
      <c r="CK18">
        <f t="shared" si="20"/>
        <v>90</v>
      </c>
      <c r="CL18">
        <f t="shared" si="20"/>
        <v>147</v>
      </c>
    </row>
    <row r="19" spans="2:90" x14ac:dyDescent="0.25">
      <c r="B19" s="4"/>
      <c r="C19" s="13"/>
      <c r="D19" s="39"/>
      <c r="E19" s="55"/>
      <c r="F19" s="118"/>
      <c r="G19" s="124"/>
      <c r="H19" s="125"/>
      <c r="I19" s="126"/>
      <c r="J19" s="124"/>
      <c r="K19" s="124"/>
      <c r="L19" s="125"/>
      <c r="M19" s="126"/>
      <c r="N19" s="124"/>
      <c r="O19" s="124"/>
      <c r="P19" s="127"/>
      <c r="Q19" s="126"/>
      <c r="R19" s="124"/>
      <c r="S19" s="124"/>
      <c r="T19" s="127"/>
      <c r="U19" s="126"/>
      <c r="V19" s="124"/>
      <c r="W19" s="125"/>
      <c r="X19" s="126"/>
      <c r="Y19" s="124"/>
      <c r="Z19" s="124"/>
      <c r="AA19" s="125"/>
      <c r="AB19" s="126"/>
      <c r="AC19" s="124"/>
      <c r="AD19" s="125"/>
      <c r="AG19" s="4"/>
      <c r="AH19" s="13"/>
      <c r="AI19" s="39"/>
      <c r="AJ19" s="55"/>
      <c r="AT19" s="4"/>
      <c r="AU19" s="13"/>
      <c r="AV19" s="13"/>
      <c r="AW19" s="84"/>
      <c r="AX19" s="91"/>
      <c r="AY19" s="108"/>
      <c r="AZ19" s="108"/>
      <c r="BA19" s="108"/>
      <c r="BB19" s="77"/>
      <c r="BC19" s="77"/>
      <c r="BD19" s="77"/>
      <c r="BE19" s="77"/>
      <c r="BF19" s="77"/>
      <c r="BG19" s="77"/>
      <c r="BH19" s="77"/>
      <c r="BI19" s="77"/>
      <c r="BJ19" s="77"/>
      <c r="BK19" s="77"/>
      <c r="BL19" s="77"/>
      <c r="BM19" s="77"/>
      <c r="BN19" s="77"/>
      <c r="BO19" s="77"/>
      <c r="BP19" s="77"/>
      <c r="BQ19" s="77"/>
      <c r="BR19" s="77"/>
      <c r="BS19" s="111"/>
      <c r="BT19" s="111"/>
      <c r="BU19" s="111"/>
      <c r="BV19" s="92"/>
      <c r="BW19" s="116"/>
      <c r="BX19" s="116"/>
      <c r="BY19" s="116"/>
      <c r="CB19" s="67"/>
      <c r="CC19" s="71"/>
      <c r="CD19" s="71"/>
      <c r="CE19" s="71"/>
    </row>
    <row r="20" spans="2:90" x14ac:dyDescent="0.25">
      <c r="B20" s="4"/>
      <c r="C20" s="13" t="s">
        <v>4</v>
      </c>
      <c r="D20" s="39" t="s">
        <v>5</v>
      </c>
      <c r="E20" s="55"/>
      <c r="F20" s="47">
        <v>1</v>
      </c>
      <c r="G20" s="1">
        <v>1</v>
      </c>
      <c r="H20" s="33">
        <v>0</v>
      </c>
      <c r="I20" s="45">
        <v>1</v>
      </c>
      <c r="J20" s="1">
        <v>1</v>
      </c>
      <c r="K20" s="1">
        <v>1</v>
      </c>
      <c r="L20" s="33">
        <v>1</v>
      </c>
      <c r="M20" s="45">
        <v>1</v>
      </c>
      <c r="N20" s="1">
        <v>1</v>
      </c>
      <c r="O20" s="1">
        <v>1</v>
      </c>
      <c r="P20" s="5">
        <v>1</v>
      </c>
      <c r="Q20" s="45">
        <v>1</v>
      </c>
      <c r="R20" s="1">
        <v>1</v>
      </c>
      <c r="S20" s="1">
        <v>1</v>
      </c>
      <c r="T20" s="5">
        <v>1</v>
      </c>
      <c r="U20" s="45">
        <v>1</v>
      </c>
      <c r="V20" s="1">
        <v>1</v>
      </c>
      <c r="W20" s="33">
        <v>0</v>
      </c>
      <c r="X20" s="45">
        <v>0</v>
      </c>
      <c r="Y20" s="1">
        <v>1</v>
      </c>
      <c r="Z20" s="1">
        <v>1</v>
      </c>
      <c r="AA20" s="33">
        <v>0</v>
      </c>
      <c r="AB20" s="45">
        <v>1</v>
      </c>
      <c r="AC20" s="1">
        <v>1</v>
      </c>
      <c r="AD20" s="33">
        <v>1</v>
      </c>
      <c r="AG20" s="4"/>
      <c r="AH20" s="13" t="s">
        <v>4</v>
      </c>
      <c r="AI20" s="39" t="s">
        <v>5</v>
      </c>
      <c r="AJ20" s="55"/>
      <c r="AK20">
        <f>COUNTIF(TableA[#This Row], 1)</f>
        <v>2</v>
      </c>
      <c r="AL20">
        <f>COUNTIF(TableB[#This Row], 1)</f>
        <v>4</v>
      </c>
      <c r="AM20">
        <f>COUNTIF(TableC[#This Row], 1)</f>
        <v>4</v>
      </c>
      <c r="AN20">
        <f>COUNTIF(TableD[#This Row], 1)</f>
        <v>4</v>
      </c>
      <c r="AO20">
        <f>COUNTIF(TableE[#This Row], 1)</f>
        <v>2</v>
      </c>
      <c r="AP20">
        <f>COUNTIF(TableF[#This Row], 1)</f>
        <v>2</v>
      </c>
      <c r="AQ20">
        <f>COUNTIF(TableG[#This Row], 1)</f>
        <v>3</v>
      </c>
      <c r="AT20" s="4"/>
      <c r="AU20" s="13" t="s">
        <v>4</v>
      </c>
      <c r="AV20" s="13" t="s">
        <v>5</v>
      </c>
      <c r="AW20" s="84"/>
      <c r="AX20" s="91">
        <f t="shared" ref="AX20:AX24" si="21">AK20/AK$6</f>
        <v>0.66666666666666663</v>
      </c>
      <c r="AY20" s="71" t="s">
        <v>244</v>
      </c>
      <c r="AZ20" s="67">
        <f>COUNTIF(AX20:AX24, "&gt;=0.75")</f>
        <v>2</v>
      </c>
      <c r="BA20" s="103">
        <f>AZ20/$AZ$24</f>
        <v>0.4</v>
      </c>
      <c r="BB20" s="77">
        <f t="shared" ref="BB20:BB24" si="22">AL20/AL$6</f>
        <v>1</v>
      </c>
      <c r="BC20" s="71" t="s">
        <v>244</v>
      </c>
      <c r="BD20" s="67">
        <f>COUNTIF(BB20:BB24, "&gt;=0.75")</f>
        <v>5</v>
      </c>
      <c r="BE20" s="103">
        <f>BD20/$BD$24</f>
        <v>1</v>
      </c>
      <c r="BF20" s="77">
        <f>AM20/AM$6</f>
        <v>1</v>
      </c>
      <c r="BG20" s="71" t="s">
        <v>244</v>
      </c>
      <c r="BH20" s="67">
        <f>COUNTIF(BF20:BF24, "&gt;=0.75")</f>
        <v>5</v>
      </c>
      <c r="BI20" s="103">
        <f>BH20/$BH$24</f>
        <v>1</v>
      </c>
      <c r="BJ20" s="77">
        <f t="shared" ref="BJ20:BJ24" si="23">AN20/AN$6</f>
        <v>1</v>
      </c>
      <c r="BK20" s="71" t="s">
        <v>244</v>
      </c>
      <c r="BL20" s="67">
        <f>COUNTIF(BJ20:BJ24, "&gt;=0.75")</f>
        <v>4</v>
      </c>
      <c r="BM20" s="103">
        <f>BL20/$BL$24</f>
        <v>0.8</v>
      </c>
      <c r="BN20" s="77">
        <f>AO20/AO$6</f>
        <v>0.66666666666666663</v>
      </c>
      <c r="BO20" s="71" t="s">
        <v>244</v>
      </c>
      <c r="BP20" s="67">
        <f>COUNTIF(BN20:BN24, "&gt;=0.75")</f>
        <v>1</v>
      </c>
      <c r="BQ20" s="103">
        <f>BP20/$BP$24</f>
        <v>0.2</v>
      </c>
      <c r="BR20" s="77">
        <f>AP20/AP$6</f>
        <v>0.5</v>
      </c>
      <c r="BS20" s="71" t="s">
        <v>244</v>
      </c>
      <c r="BT20" s="67">
        <f>COUNTIF(BR20:BR24, "&gt;=0.75")</f>
        <v>2</v>
      </c>
      <c r="BU20" s="103">
        <f>BT20/$BT$24</f>
        <v>0.4</v>
      </c>
      <c r="BV20" s="92">
        <f>AQ20/AQ$6</f>
        <v>1</v>
      </c>
      <c r="BW20" s="71" t="s">
        <v>244</v>
      </c>
      <c r="BX20" s="67">
        <f>COUNTIF(BV20:BV24, "&gt;=0.75")</f>
        <v>5</v>
      </c>
      <c r="BY20" s="103">
        <f>BX20/$BX$24</f>
        <v>1</v>
      </c>
      <c r="CA20" s="71" t="s">
        <v>244</v>
      </c>
      <c r="CB20" s="67">
        <f>COUNTIF(AX20:BV24, "&gt;=0.75")</f>
        <v>52</v>
      </c>
      <c r="CC20" s="103">
        <f>CB20/$CB$24</f>
        <v>0.54736842105263162</v>
      </c>
      <c r="CD20" s="71"/>
      <c r="CE20" s="71"/>
    </row>
    <row r="21" spans="2:90" x14ac:dyDescent="0.25">
      <c r="B21" s="4"/>
      <c r="C21" s="13" t="s">
        <v>6</v>
      </c>
      <c r="D21" s="39" t="s">
        <v>18</v>
      </c>
      <c r="E21" s="55"/>
      <c r="F21" s="47">
        <v>1</v>
      </c>
      <c r="G21" s="1">
        <v>1</v>
      </c>
      <c r="H21" s="33">
        <v>1</v>
      </c>
      <c r="I21" s="45">
        <v>1</v>
      </c>
      <c r="J21" s="1">
        <v>1</v>
      </c>
      <c r="K21" s="1">
        <v>1</v>
      </c>
      <c r="L21" s="33">
        <v>1</v>
      </c>
      <c r="M21" s="45">
        <v>1</v>
      </c>
      <c r="N21" s="1">
        <v>1</v>
      </c>
      <c r="O21" s="1">
        <v>1</v>
      </c>
      <c r="P21" s="5">
        <v>1</v>
      </c>
      <c r="Q21" s="45">
        <v>1</v>
      </c>
      <c r="R21" s="1">
        <v>0</v>
      </c>
      <c r="S21" s="1">
        <v>1</v>
      </c>
      <c r="T21" s="5">
        <v>1</v>
      </c>
      <c r="U21" s="45">
        <v>0</v>
      </c>
      <c r="V21" s="45">
        <v>0</v>
      </c>
      <c r="W21" s="33">
        <v>0</v>
      </c>
      <c r="X21" s="45">
        <v>1</v>
      </c>
      <c r="Y21" s="1">
        <v>1</v>
      </c>
      <c r="Z21" s="1">
        <v>1</v>
      </c>
      <c r="AA21" s="33">
        <v>1</v>
      </c>
      <c r="AB21" s="45">
        <v>1</v>
      </c>
      <c r="AC21" s="1">
        <v>1</v>
      </c>
      <c r="AD21" s="33">
        <v>1</v>
      </c>
      <c r="AG21" s="4"/>
      <c r="AH21" s="13" t="s">
        <v>6</v>
      </c>
      <c r="AI21" s="39" t="s">
        <v>18</v>
      </c>
      <c r="AJ21" s="55"/>
      <c r="AK21">
        <f>COUNTIF(TableA[#This Row], 1)</f>
        <v>3</v>
      </c>
      <c r="AL21">
        <f>COUNTIF(TableB[#This Row], 1)</f>
        <v>4</v>
      </c>
      <c r="AM21">
        <f>COUNTIF(TableC[#This Row], 1)</f>
        <v>4</v>
      </c>
      <c r="AN21">
        <f>COUNTIF(TableD[#This Row], 1)</f>
        <v>3</v>
      </c>
      <c r="AO21">
        <f>COUNTIF(TableE[#This Row], 1)</f>
        <v>0</v>
      </c>
      <c r="AP21">
        <f>COUNTIF(TableF[#This Row], 1)</f>
        <v>4</v>
      </c>
      <c r="AQ21">
        <f>COUNTIF(TableG[#This Row], 1)</f>
        <v>3</v>
      </c>
      <c r="AT21" s="4"/>
      <c r="AU21" s="13" t="s">
        <v>6</v>
      </c>
      <c r="AV21" s="13" t="s">
        <v>18</v>
      </c>
      <c r="AW21" s="84"/>
      <c r="AX21" s="91">
        <f t="shared" si="21"/>
        <v>1</v>
      </c>
      <c r="AY21" s="71" t="s">
        <v>243</v>
      </c>
      <c r="AZ21" s="104">
        <f>COUNTIF(AX20:AX24, "&lt;0.75")-COUNTIF(AX20:AX24, "&lt;0.50")</f>
        <v>3</v>
      </c>
      <c r="BA21" s="103">
        <f t="shared" ref="BA21:BA24" si="24">AZ21/$AZ$24</f>
        <v>0.6</v>
      </c>
      <c r="BB21" s="77">
        <f t="shared" si="22"/>
        <v>1</v>
      </c>
      <c r="BC21" s="71" t="s">
        <v>243</v>
      </c>
      <c r="BD21" s="104">
        <f>COUNTIF(BB20:BB24, "&lt;0.75")-COUNTIF(BB20:BB24, "&lt;0.50")</f>
        <v>0</v>
      </c>
      <c r="BE21" s="103">
        <f t="shared" ref="BE21:BE24" si="25">BD21/$BD$24</f>
        <v>0</v>
      </c>
      <c r="BF21" s="77">
        <f>AM21/AM$6</f>
        <v>1</v>
      </c>
      <c r="BG21" s="71" t="s">
        <v>243</v>
      </c>
      <c r="BH21" s="104">
        <f>COUNTIF(BF20:BF24, "&lt;0.75")-COUNTIF(BF20:BF24, "&lt;0.50")</f>
        <v>0</v>
      </c>
      <c r="BI21" s="103">
        <f t="shared" ref="BI21:BI24" si="26">BH21/$BH$24</f>
        <v>0</v>
      </c>
      <c r="BJ21" s="77">
        <f t="shared" si="23"/>
        <v>0.75</v>
      </c>
      <c r="BK21" s="71" t="s">
        <v>243</v>
      </c>
      <c r="BL21" s="104">
        <f>COUNTIF(BJ20:BJ24, "&lt;0.75")-COUNTIF(BJ20:BJ24, "&lt;0.50")</f>
        <v>1</v>
      </c>
      <c r="BM21" s="103">
        <f t="shared" ref="BM21:BM24" si="27">BL21/$BL$24</f>
        <v>0.2</v>
      </c>
      <c r="BN21" s="77">
        <f>AO21/AO$6</f>
        <v>0</v>
      </c>
      <c r="BO21" s="71" t="s">
        <v>243</v>
      </c>
      <c r="BP21" s="104">
        <f>COUNTIF(BN20:BN24, "&lt;0.75")-COUNTIF(BN20:BN24, "&lt;0.50")</f>
        <v>2</v>
      </c>
      <c r="BQ21" s="103">
        <f t="shared" ref="BQ21:BQ23" si="28">BP21/$BP$24</f>
        <v>0.4</v>
      </c>
      <c r="BR21" s="77">
        <f>AP21/AP$6</f>
        <v>1</v>
      </c>
      <c r="BS21" s="71" t="s">
        <v>243</v>
      </c>
      <c r="BT21" s="104">
        <f>COUNTIF(BR20:BR24, "&lt;0.75")-COUNTIF(BR20:BR24, "&lt;0.50")</f>
        <v>2</v>
      </c>
      <c r="BU21" s="103">
        <f t="shared" ref="BU21:BU24" si="29">BT21/$BT$24</f>
        <v>0.4</v>
      </c>
      <c r="BV21" s="92">
        <f>AQ21/AQ$6</f>
        <v>1</v>
      </c>
      <c r="BW21" s="71" t="s">
        <v>243</v>
      </c>
      <c r="BX21" s="104">
        <f>COUNTIF(BV20:BV24, "&lt;0.75")-COUNTIF(BV20:BV24, "&lt;0.50")</f>
        <v>0</v>
      </c>
      <c r="BY21" s="103">
        <f t="shared" ref="BY21:BY24" si="30">BX21/$BX$24</f>
        <v>0</v>
      </c>
      <c r="CA21" s="71" t="s">
        <v>243</v>
      </c>
      <c r="CB21" s="104">
        <f>COUNTIF(AX20:BV24, "&lt;0.75")-COUNTIF(AX20:BV24, "&lt;0.50")</f>
        <v>9</v>
      </c>
      <c r="CC21" s="103">
        <f>CB21/$CB$24</f>
        <v>9.4736842105263161E-2</v>
      </c>
      <c r="CD21" s="71"/>
      <c r="CE21" s="71" t="s">
        <v>241</v>
      </c>
      <c r="CF21" s="103">
        <f>CF15/147</f>
        <v>0</v>
      </c>
      <c r="CG21" s="103">
        <f t="shared" ref="CG21:CL21" si="31">CG15/147</f>
        <v>0</v>
      </c>
      <c r="CH21" s="103">
        <f t="shared" si="31"/>
        <v>0</v>
      </c>
      <c r="CI21" s="103">
        <f t="shared" si="31"/>
        <v>0</v>
      </c>
      <c r="CJ21" s="103">
        <f t="shared" si="31"/>
        <v>0</v>
      </c>
      <c r="CK21" s="103">
        <f t="shared" si="31"/>
        <v>0</v>
      </c>
      <c r="CL21" s="103">
        <f t="shared" si="31"/>
        <v>0</v>
      </c>
    </row>
    <row r="22" spans="2:90" x14ac:dyDescent="0.25">
      <c r="B22" s="4"/>
      <c r="C22" s="13" t="s">
        <v>8</v>
      </c>
      <c r="D22" s="39" t="s">
        <v>9</v>
      </c>
      <c r="E22" s="55"/>
      <c r="F22" s="47">
        <v>1</v>
      </c>
      <c r="G22" s="1">
        <v>1</v>
      </c>
      <c r="H22" s="33">
        <v>0</v>
      </c>
      <c r="I22" s="45">
        <v>1</v>
      </c>
      <c r="J22" s="1">
        <v>1</v>
      </c>
      <c r="K22" s="1">
        <v>1</v>
      </c>
      <c r="L22" s="33">
        <v>1</v>
      </c>
      <c r="M22" s="45">
        <v>1</v>
      </c>
      <c r="N22" s="1">
        <v>1</v>
      </c>
      <c r="O22" s="1">
        <v>1</v>
      </c>
      <c r="P22" s="5">
        <v>1</v>
      </c>
      <c r="Q22" s="45">
        <v>1</v>
      </c>
      <c r="R22" s="1">
        <v>1</v>
      </c>
      <c r="S22" s="1">
        <v>0</v>
      </c>
      <c r="T22" s="5">
        <v>0</v>
      </c>
      <c r="U22" s="45">
        <v>1</v>
      </c>
      <c r="V22" s="45">
        <v>0</v>
      </c>
      <c r="W22" s="33">
        <v>0</v>
      </c>
      <c r="X22" s="45">
        <v>1</v>
      </c>
      <c r="Y22" s="1">
        <v>1</v>
      </c>
      <c r="Z22" s="1">
        <v>0</v>
      </c>
      <c r="AA22" s="33">
        <v>1</v>
      </c>
      <c r="AB22" s="45">
        <v>1</v>
      </c>
      <c r="AC22" s="1">
        <v>1</v>
      </c>
      <c r="AD22" s="33">
        <v>1</v>
      </c>
      <c r="AG22" s="4"/>
      <c r="AH22" s="13" t="s">
        <v>8</v>
      </c>
      <c r="AI22" s="39" t="s">
        <v>9</v>
      </c>
      <c r="AJ22" s="55"/>
      <c r="AK22">
        <f>COUNTIF(TableA[#This Row], 1)</f>
        <v>2</v>
      </c>
      <c r="AL22">
        <f>COUNTIF(TableB[#This Row], 1)</f>
        <v>4</v>
      </c>
      <c r="AM22">
        <f>COUNTIF(TableC[#This Row], 1)</f>
        <v>4</v>
      </c>
      <c r="AN22">
        <f>COUNTIF(TableD[#This Row], 1)</f>
        <v>2</v>
      </c>
      <c r="AO22">
        <f>COUNTIF(TableE[#This Row], 1)</f>
        <v>1</v>
      </c>
      <c r="AP22">
        <f>COUNTIF(TableF[#This Row], 1)</f>
        <v>3</v>
      </c>
      <c r="AQ22">
        <f>COUNTIF(TableG[#This Row], 1)</f>
        <v>3</v>
      </c>
      <c r="AT22" s="4"/>
      <c r="AU22" s="13" t="s">
        <v>8</v>
      </c>
      <c r="AV22" s="13" t="s">
        <v>9</v>
      </c>
      <c r="AW22" s="84"/>
      <c r="AX22" s="91">
        <f t="shared" si="21"/>
        <v>0.66666666666666663</v>
      </c>
      <c r="AY22" s="71" t="s">
        <v>242</v>
      </c>
      <c r="AZ22" s="104">
        <f>COUNTIF(AX20:AX24, "&lt;0.5")-COUNTIF(AX20:AX24, "&lt;0.25")</f>
        <v>0</v>
      </c>
      <c r="BA22" s="103">
        <f t="shared" si="24"/>
        <v>0</v>
      </c>
      <c r="BB22" s="77">
        <f t="shared" si="22"/>
        <v>1</v>
      </c>
      <c r="BC22" s="71" t="s">
        <v>242</v>
      </c>
      <c r="BD22" s="104">
        <f>COUNTIF(BB20:BB24, "&lt;0.5")-COUNTIF(BB20:BB24, "&lt;0.25")</f>
        <v>0</v>
      </c>
      <c r="BE22" s="103">
        <f t="shared" si="25"/>
        <v>0</v>
      </c>
      <c r="BF22" s="77">
        <f>AM22/AM$6</f>
        <v>1</v>
      </c>
      <c r="BG22" s="71" t="s">
        <v>242</v>
      </c>
      <c r="BH22" s="104">
        <f>COUNTIF(BF20:BF24, "&lt;0.5")-COUNTIF(BF20:BF24, "&lt;0.25")</f>
        <v>0</v>
      </c>
      <c r="BI22" s="103">
        <f t="shared" si="26"/>
        <v>0</v>
      </c>
      <c r="BJ22" s="77">
        <f t="shared" si="23"/>
        <v>0.5</v>
      </c>
      <c r="BK22" s="71" t="s">
        <v>242</v>
      </c>
      <c r="BL22" s="104">
        <f>COUNTIF(BJ20:BJ24, "&lt;0.5")-COUNTIF(BJ20:BJ24, "&lt;0.25")</f>
        <v>0</v>
      </c>
      <c r="BM22" s="103">
        <f t="shared" si="27"/>
        <v>0</v>
      </c>
      <c r="BN22" s="77">
        <f>AO22/AO$6</f>
        <v>0.33333333333333331</v>
      </c>
      <c r="BO22" s="71" t="s">
        <v>242</v>
      </c>
      <c r="BP22" s="104">
        <f>COUNTIF(BN20:BN24, "&lt;0.5")-COUNTIF(BN20:BN24, "&lt;0.25")</f>
        <v>1</v>
      </c>
      <c r="BQ22" s="103">
        <f t="shared" si="28"/>
        <v>0.2</v>
      </c>
      <c r="BR22" s="77">
        <f>AP22/AP$6</f>
        <v>0.75</v>
      </c>
      <c r="BS22" s="71" t="s">
        <v>242</v>
      </c>
      <c r="BT22" s="104">
        <f>COUNTIF(BR20:BR24, "&lt;0.5")-COUNTIF(BR20:BR24, "&lt;0.25")</f>
        <v>1</v>
      </c>
      <c r="BU22" s="103">
        <f t="shared" si="29"/>
        <v>0.2</v>
      </c>
      <c r="BV22" s="92">
        <f>AQ22/AQ$6</f>
        <v>1</v>
      </c>
      <c r="BW22" s="71" t="s">
        <v>242</v>
      </c>
      <c r="BX22" s="104">
        <f>COUNTIF(BV20:BV24, "&lt;0.5")-COUNTIF(BV20:BV24, "&lt;0.25")</f>
        <v>0</v>
      </c>
      <c r="BY22" s="103">
        <f t="shared" si="30"/>
        <v>0</v>
      </c>
      <c r="CA22" s="71" t="s">
        <v>242</v>
      </c>
      <c r="CB22" s="104">
        <f>COUNTIF(AX20:BV24, "&lt;0.5")-COUNTIF(AX20:BV24, "&lt;0.25")</f>
        <v>6</v>
      </c>
      <c r="CC22" s="103">
        <f>CB22/$CB$24</f>
        <v>6.3157894736842107E-2</v>
      </c>
      <c r="CD22" s="71"/>
      <c r="CE22" s="71" t="s">
        <v>242</v>
      </c>
      <c r="CF22" s="103">
        <f>CF16/147</f>
        <v>0.1360544217687075</v>
      </c>
      <c r="CG22" s="103">
        <f t="shared" ref="CG22:CL22" si="32">CG16/147</f>
        <v>0</v>
      </c>
      <c r="CH22" s="103">
        <f t="shared" si="32"/>
        <v>3.4013605442176874E-2</v>
      </c>
      <c r="CI22" s="103">
        <f t="shared" si="32"/>
        <v>0.23809523809523808</v>
      </c>
      <c r="CJ22" s="103">
        <f t="shared" si="32"/>
        <v>0.15646258503401361</v>
      </c>
      <c r="CK22" s="103">
        <f t="shared" si="32"/>
        <v>8.8435374149659865E-2</v>
      </c>
      <c r="CL22" s="103">
        <f t="shared" si="32"/>
        <v>0</v>
      </c>
    </row>
    <row r="23" spans="2:90" x14ac:dyDescent="0.25">
      <c r="B23" s="4"/>
      <c r="C23" s="13"/>
      <c r="D23" s="39" t="s">
        <v>19</v>
      </c>
      <c r="E23" s="55"/>
      <c r="F23" s="47">
        <v>1</v>
      </c>
      <c r="G23" s="1">
        <v>0</v>
      </c>
      <c r="H23" s="33">
        <v>1</v>
      </c>
      <c r="I23" s="45">
        <v>1</v>
      </c>
      <c r="J23" s="1">
        <v>1</v>
      </c>
      <c r="K23" s="1">
        <v>1</v>
      </c>
      <c r="L23" s="33">
        <v>1</v>
      </c>
      <c r="M23" s="45">
        <v>1</v>
      </c>
      <c r="N23" s="1">
        <v>1</v>
      </c>
      <c r="O23" s="1">
        <v>1</v>
      </c>
      <c r="P23" s="5">
        <v>1</v>
      </c>
      <c r="Q23" s="45">
        <v>1</v>
      </c>
      <c r="R23" s="1">
        <v>0</v>
      </c>
      <c r="S23" s="1">
        <v>1</v>
      </c>
      <c r="T23" s="5">
        <v>1</v>
      </c>
      <c r="U23" s="45">
        <v>1</v>
      </c>
      <c r="V23" s="45">
        <v>0</v>
      </c>
      <c r="W23" s="33">
        <v>1</v>
      </c>
      <c r="X23" s="45">
        <v>0</v>
      </c>
      <c r="Y23" s="1">
        <v>1</v>
      </c>
      <c r="Z23" s="1">
        <v>1</v>
      </c>
      <c r="AA23" s="33">
        <v>0</v>
      </c>
      <c r="AB23" s="45">
        <v>1</v>
      </c>
      <c r="AC23" s="1">
        <v>1</v>
      </c>
      <c r="AD23" s="33">
        <v>1</v>
      </c>
      <c r="AG23" s="4"/>
      <c r="AH23" s="13"/>
      <c r="AI23" s="39" t="s">
        <v>19</v>
      </c>
      <c r="AJ23" s="55"/>
      <c r="AK23">
        <f>COUNTIF(TableA[#This Row], 1)</f>
        <v>2</v>
      </c>
      <c r="AL23">
        <f>COUNTIF(TableB[#This Row], 1)</f>
        <v>4</v>
      </c>
      <c r="AM23">
        <f>COUNTIF(TableC[#This Row], 1)</f>
        <v>4</v>
      </c>
      <c r="AN23">
        <f>COUNTIF(TableD[#This Row], 1)</f>
        <v>3</v>
      </c>
      <c r="AO23">
        <f>COUNTIF(TableE[#This Row], 1)</f>
        <v>2</v>
      </c>
      <c r="AP23">
        <f>COUNTIF(TableF[#This Row], 1)</f>
        <v>2</v>
      </c>
      <c r="AQ23">
        <f>COUNTIF(TableG[#This Row], 1)</f>
        <v>3</v>
      </c>
      <c r="AT23" s="4"/>
      <c r="AU23" s="13"/>
      <c r="AV23" s="13" t="s">
        <v>19</v>
      </c>
      <c r="AW23" s="84"/>
      <c r="AX23" s="91">
        <f t="shared" si="21"/>
        <v>0.66666666666666663</v>
      </c>
      <c r="AY23" s="71" t="s">
        <v>241</v>
      </c>
      <c r="AZ23" s="104">
        <f>COUNTIF(AX20:AX24, "&lt;0.25")-COUNTIF(AX20:AX24, "&lt;0")</f>
        <v>0</v>
      </c>
      <c r="BA23" s="103">
        <f t="shared" si="24"/>
        <v>0</v>
      </c>
      <c r="BB23" s="77">
        <f t="shared" si="22"/>
        <v>1</v>
      </c>
      <c r="BC23" s="71" t="s">
        <v>241</v>
      </c>
      <c r="BD23" s="104">
        <f>COUNTIF(BB20:BB24, "&lt;0.25")-COUNTIF(BB20:BB24, "&lt;0")</f>
        <v>0</v>
      </c>
      <c r="BE23" s="103">
        <f t="shared" si="25"/>
        <v>0</v>
      </c>
      <c r="BF23" s="77">
        <f>AM23/AM$6</f>
        <v>1</v>
      </c>
      <c r="BG23" s="71" t="s">
        <v>241</v>
      </c>
      <c r="BH23" s="104">
        <f>COUNTIF(BF20:BF24, "&lt;0.25")-COUNTIF(BF20:BF24, "&lt;0")</f>
        <v>0</v>
      </c>
      <c r="BI23" s="103">
        <f t="shared" si="26"/>
        <v>0</v>
      </c>
      <c r="BJ23" s="77">
        <f t="shared" si="23"/>
        <v>0.75</v>
      </c>
      <c r="BK23" s="71" t="s">
        <v>241</v>
      </c>
      <c r="BL23" s="104">
        <f>COUNTIF(BJ20:BJ24, "&lt;0.25")-COUNTIF(BJ20:BJ24, "&lt;0")</f>
        <v>0</v>
      </c>
      <c r="BM23" s="103">
        <f t="shared" si="27"/>
        <v>0</v>
      </c>
      <c r="BN23" s="77">
        <f>AO23/AO$6</f>
        <v>0.66666666666666663</v>
      </c>
      <c r="BO23" s="71" t="s">
        <v>241</v>
      </c>
      <c r="BP23" s="104">
        <f>COUNTIF(BN20:BN24, "&lt;0.25")-COUNTIF(BN20:BN24, "&lt;0")</f>
        <v>1</v>
      </c>
      <c r="BQ23" s="103">
        <f t="shared" si="28"/>
        <v>0.2</v>
      </c>
      <c r="BR23" s="77">
        <f>AP23/AP$6</f>
        <v>0.5</v>
      </c>
      <c r="BS23" s="71" t="s">
        <v>241</v>
      </c>
      <c r="BT23" s="104">
        <f>COUNTIF(BR20:BR24, "&lt;0.25")-COUNTIF(BR20:BR24, "&lt;0")</f>
        <v>0</v>
      </c>
      <c r="BU23" s="103">
        <f t="shared" si="29"/>
        <v>0</v>
      </c>
      <c r="BV23" s="92">
        <f>AQ23/AQ$6</f>
        <v>1</v>
      </c>
      <c r="BW23" s="71" t="s">
        <v>241</v>
      </c>
      <c r="BX23" s="104">
        <f>COUNTIF(BV20:BV24, "&lt;0.25")-COUNTIF(BV20:BV24, "&lt;0")</f>
        <v>0</v>
      </c>
      <c r="BY23" s="103">
        <f t="shared" si="30"/>
        <v>0</v>
      </c>
      <c r="CA23" s="71" t="s">
        <v>241</v>
      </c>
      <c r="CB23" s="104">
        <f>COUNTIF(AX20:BV24, "&lt;0.25")-COUNTIF(AX20:BV24, "&lt;0")</f>
        <v>28</v>
      </c>
      <c r="CC23" s="103">
        <f>CB23/$CB$24</f>
        <v>0.29473684210526313</v>
      </c>
      <c r="CD23" s="71"/>
      <c r="CE23" s="71" t="s">
        <v>243</v>
      </c>
      <c r="CF23" s="103">
        <f t="shared" ref="CF23:CL23" si="33">CF17/147</f>
        <v>0.37414965986394561</v>
      </c>
      <c r="CG23" s="103">
        <f t="shared" si="33"/>
        <v>7.4829931972789115E-2</v>
      </c>
      <c r="CH23" s="103">
        <f>CH17/147</f>
        <v>0.37414965986394561</v>
      </c>
      <c r="CI23" s="103">
        <f t="shared" si="33"/>
        <v>0.38775510204081631</v>
      </c>
      <c r="CJ23" s="103">
        <f t="shared" si="33"/>
        <v>0.23129251700680273</v>
      </c>
      <c r="CK23" s="103">
        <f t="shared" si="33"/>
        <v>0.27210884353741499</v>
      </c>
      <c r="CL23" s="103">
        <f t="shared" si="33"/>
        <v>0</v>
      </c>
    </row>
    <row r="24" spans="2:90" x14ac:dyDescent="0.25">
      <c r="B24" s="4"/>
      <c r="C24" s="13" t="s">
        <v>20</v>
      </c>
      <c r="D24" s="39" t="s">
        <v>21</v>
      </c>
      <c r="E24" s="55"/>
      <c r="F24" s="47">
        <v>1</v>
      </c>
      <c r="G24" s="1">
        <v>1</v>
      </c>
      <c r="H24" s="33">
        <v>1</v>
      </c>
      <c r="I24" s="45">
        <v>1</v>
      </c>
      <c r="J24" s="1">
        <v>0</v>
      </c>
      <c r="K24" s="1">
        <v>1</v>
      </c>
      <c r="L24" s="33">
        <v>1</v>
      </c>
      <c r="M24" s="45">
        <v>1</v>
      </c>
      <c r="N24" s="1">
        <v>1</v>
      </c>
      <c r="O24" s="1">
        <v>1</v>
      </c>
      <c r="P24" s="5">
        <v>1</v>
      </c>
      <c r="Q24" s="45">
        <v>1</v>
      </c>
      <c r="R24" s="1">
        <v>1</v>
      </c>
      <c r="S24" s="1">
        <v>1</v>
      </c>
      <c r="T24" s="5">
        <v>1</v>
      </c>
      <c r="U24" s="45">
        <v>1</v>
      </c>
      <c r="V24" s="1">
        <v>1</v>
      </c>
      <c r="W24" s="33">
        <v>1</v>
      </c>
      <c r="X24" s="45">
        <v>0</v>
      </c>
      <c r="Y24" s="1">
        <v>1</v>
      </c>
      <c r="Z24" s="1">
        <v>0</v>
      </c>
      <c r="AA24" s="33">
        <v>0</v>
      </c>
      <c r="AB24" s="45">
        <v>1</v>
      </c>
      <c r="AC24" s="1">
        <v>1</v>
      </c>
      <c r="AD24" s="33">
        <v>1</v>
      </c>
      <c r="AG24" s="4"/>
      <c r="AH24" s="13" t="s">
        <v>20</v>
      </c>
      <c r="AI24" s="39" t="s">
        <v>21</v>
      </c>
      <c r="AJ24" s="55"/>
      <c r="AK24">
        <f>COUNTIF(TableA[#This Row], 1)</f>
        <v>3</v>
      </c>
      <c r="AL24">
        <f>COUNTIF(TableB[#This Row], 1)</f>
        <v>3</v>
      </c>
      <c r="AM24">
        <f>COUNTIF(TableC[#This Row], 1)</f>
        <v>4</v>
      </c>
      <c r="AN24">
        <f>COUNTIF(TableD[#This Row], 1)</f>
        <v>4</v>
      </c>
      <c r="AO24">
        <f>COUNTIF(TableE[#This Row], 1)</f>
        <v>3</v>
      </c>
      <c r="AP24">
        <f>COUNTIF(TableF[#This Row], 1)</f>
        <v>1</v>
      </c>
      <c r="AQ24">
        <f>COUNTIF(TableG[#This Row], 1)</f>
        <v>3</v>
      </c>
      <c r="AT24" s="4"/>
      <c r="AU24" s="13" t="s">
        <v>20</v>
      </c>
      <c r="AV24" s="13" t="s">
        <v>21</v>
      </c>
      <c r="AW24" s="84"/>
      <c r="AX24" s="91">
        <f t="shared" si="21"/>
        <v>1</v>
      </c>
      <c r="AY24" s="71" t="s">
        <v>247</v>
      </c>
      <c r="AZ24">
        <f>COUNT(AX20:AX24)</f>
        <v>5</v>
      </c>
      <c r="BA24" s="103">
        <f t="shared" si="24"/>
        <v>1</v>
      </c>
      <c r="BB24" s="77">
        <f t="shared" si="22"/>
        <v>0.75</v>
      </c>
      <c r="BC24" s="71" t="s">
        <v>247</v>
      </c>
      <c r="BD24">
        <f>COUNT(BB20:BB24)</f>
        <v>5</v>
      </c>
      <c r="BE24" s="103">
        <f t="shared" si="25"/>
        <v>1</v>
      </c>
      <c r="BF24" s="77">
        <f>AM24/AM$6</f>
        <v>1</v>
      </c>
      <c r="BG24" s="71" t="s">
        <v>247</v>
      </c>
      <c r="BH24">
        <f>COUNT(BF20:BF24)</f>
        <v>5</v>
      </c>
      <c r="BI24" s="103">
        <f t="shared" si="26"/>
        <v>1</v>
      </c>
      <c r="BJ24" s="77">
        <f t="shared" si="23"/>
        <v>1</v>
      </c>
      <c r="BK24" s="71" t="s">
        <v>247</v>
      </c>
      <c r="BL24">
        <f>COUNT(BJ20:BJ24)</f>
        <v>5</v>
      </c>
      <c r="BM24" s="103">
        <f t="shared" si="27"/>
        <v>1</v>
      </c>
      <c r="BN24" s="77">
        <f>AO24/AO$6</f>
        <v>1</v>
      </c>
      <c r="BO24" s="71" t="s">
        <v>247</v>
      </c>
      <c r="BP24">
        <f>COUNT(BN20:BN24)</f>
        <v>5</v>
      </c>
      <c r="BQ24" s="103">
        <f>BP24/$BP$24</f>
        <v>1</v>
      </c>
      <c r="BR24" s="77">
        <f>AP24/AP$6</f>
        <v>0.25</v>
      </c>
      <c r="BS24" s="71" t="s">
        <v>247</v>
      </c>
      <c r="BT24">
        <f>COUNT(BR20:BR24)</f>
        <v>5</v>
      </c>
      <c r="BU24" s="103">
        <f t="shared" si="29"/>
        <v>1</v>
      </c>
      <c r="BV24" s="92">
        <f>AQ24/AQ$6</f>
        <v>1</v>
      </c>
      <c r="BW24" s="71" t="s">
        <v>247</v>
      </c>
      <c r="BX24">
        <f>COUNT(BV20:BV24)</f>
        <v>5</v>
      </c>
      <c r="BY24" s="103">
        <f t="shared" si="30"/>
        <v>1</v>
      </c>
      <c r="CA24" s="71" t="s">
        <v>247</v>
      </c>
      <c r="CB24">
        <f>COUNT(AX20:BV24)</f>
        <v>95</v>
      </c>
      <c r="CC24" s="103">
        <f>CB24/$CB$24</f>
        <v>1</v>
      </c>
      <c r="CD24" s="71"/>
      <c r="CE24" s="71" t="s">
        <v>244</v>
      </c>
      <c r="CF24" s="103">
        <f t="shared" ref="CF24:CL24" si="34">CF18/147</f>
        <v>0.44897959183673469</v>
      </c>
      <c r="CG24" s="103">
        <f t="shared" si="34"/>
        <v>0.92517006802721091</v>
      </c>
      <c r="CH24" s="103">
        <f t="shared" si="34"/>
        <v>0.59183673469387754</v>
      </c>
      <c r="CI24" s="103">
        <f t="shared" si="34"/>
        <v>0.24489795918367346</v>
      </c>
      <c r="CJ24" s="103">
        <f t="shared" si="34"/>
        <v>0.44897959183673469</v>
      </c>
      <c r="CK24" s="103">
        <f t="shared" si="34"/>
        <v>0.61224489795918369</v>
      </c>
      <c r="CL24" s="103">
        <f t="shared" si="34"/>
        <v>1</v>
      </c>
    </row>
    <row r="25" spans="2:90" ht="15.75" thickBot="1" x14ac:dyDescent="0.3">
      <c r="B25" s="6"/>
      <c r="C25" s="7"/>
      <c r="D25" s="31"/>
      <c r="E25" s="49"/>
      <c r="F25" s="118"/>
      <c r="G25" s="119"/>
      <c r="H25" s="120"/>
      <c r="I25" s="121"/>
      <c r="J25" s="119"/>
      <c r="K25" s="119"/>
      <c r="L25" s="120"/>
      <c r="M25" s="121"/>
      <c r="N25" s="119"/>
      <c r="O25" s="119"/>
      <c r="P25" s="122"/>
      <c r="Q25" s="121"/>
      <c r="R25" s="119"/>
      <c r="S25" s="119"/>
      <c r="T25" s="122"/>
      <c r="U25" s="121"/>
      <c r="V25" s="119"/>
      <c r="W25" s="120"/>
      <c r="X25" s="121"/>
      <c r="Y25" s="119"/>
      <c r="Z25" s="119"/>
      <c r="AA25" s="120"/>
      <c r="AB25" s="123"/>
      <c r="AC25" s="120"/>
      <c r="AD25" s="120"/>
      <c r="AG25" s="6"/>
      <c r="AH25" s="7"/>
      <c r="AI25" s="31"/>
      <c r="AJ25" s="49"/>
      <c r="AT25" s="4"/>
      <c r="AU25" s="1"/>
      <c r="AV25" s="1"/>
      <c r="AW25" s="5"/>
      <c r="AX25" s="91"/>
      <c r="AY25" s="108"/>
      <c r="AZ25" s="108"/>
      <c r="BA25" s="108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77"/>
      <c r="BM25" s="77"/>
      <c r="BN25" s="77"/>
      <c r="BO25" s="77"/>
      <c r="BP25" s="77"/>
      <c r="BQ25" s="77"/>
      <c r="BR25" s="77"/>
      <c r="BS25" s="111"/>
      <c r="BT25" s="111"/>
      <c r="BU25" s="111"/>
      <c r="BV25" s="92"/>
      <c r="BW25" s="116"/>
      <c r="BX25" s="116"/>
      <c r="BY25" s="116"/>
      <c r="CB25" s="67"/>
      <c r="CC25" s="67"/>
      <c r="CD25" s="67"/>
      <c r="CE25" s="67"/>
    </row>
    <row r="26" spans="2:90" ht="15.75" thickBot="1" x14ac:dyDescent="0.3">
      <c r="B26" s="24">
        <v>2</v>
      </c>
      <c r="C26" s="22"/>
      <c r="D26" s="38" t="s">
        <v>22</v>
      </c>
      <c r="E26" s="54"/>
      <c r="F26" s="50"/>
      <c r="G26" s="22"/>
      <c r="H26" s="35"/>
      <c r="I26" s="46"/>
      <c r="J26" s="22"/>
      <c r="K26" s="22"/>
      <c r="L26" s="35"/>
      <c r="M26" s="46"/>
      <c r="N26" s="22"/>
      <c r="O26" s="22"/>
      <c r="P26" s="23"/>
      <c r="Q26" s="46"/>
      <c r="R26" s="22"/>
      <c r="S26" s="22"/>
      <c r="T26" s="23"/>
      <c r="U26" s="46"/>
      <c r="V26" s="22"/>
      <c r="W26" s="35"/>
      <c r="X26" s="46"/>
      <c r="Y26" s="22"/>
      <c r="Z26" s="22"/>
      <c r="AA26" s="35"/>
      <c r="AB26" s="65"/>
      <c r="AC26" s="35"/>
      <c r="AD26" s="35"/>
      <c r="AG26" s="24">
        <v>2</v>
      </c>
      <c r="AH26" s="22"/>
      <c r="AI26" s="38" t="s">
        <v>22</v>
      </c>
      <c r="AJ26" s="54"/>
      <c r="AT26" s="90">
        <v>2</v>
      </c>
      <c r="AU26" s="75"/>
      <c r="AV26" s="76" t="s">
        <v>22</v>
      </c>
      <c r="AW26" s="83"/>
      <c r="AX26" s="91"/>
      <c r="AY26" s="108"/>
      <c r="AZ26" s="108"/>
      <c r="BA26" s="108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77"/>
      <c r="BM26" s="77"/>
      <c r="BN26" s="77"/>
      <c r="BO26" s="77"/>
      <c r="BP26" s="77"/>
      <c r="BQ26" s="77"/>
      <c r="BR26" s="77"/>
      <c r="BS26" s="111"/>
      <c r="BT26" s="111"/>
      <c r="BU26" s="111"/>
      <c r="BV26" s="92"/>
      <c r="BW26" s="116"/>
      <c r="BX26" s="116"/>
      <c r="BY26" s="116"/>
      <c r="CB26" s="70"/>
      <c r="CC26" s="67"/>
      <c r="CD26" s="69"/>
      <c r="CE26" s="69"/>
    </row>
    <row r="27" spans="2:90" x14ac:dyDescent="0.25">
      <c r="B27" s="4"/>
      <c r="C27" s="1"/>
      <c r="D27" s="33"/>
      <c r="E27" s="48"/>
      <c r="F27" s="118"/>
      <c r="G27" s="124"/>
      <c r="H27" s="125"/>
      <c r="I27" s="126"/>
      <c r="J27" s="124"/>
      <c r="K27" s="124"/>
      <c r="L27" s="125"/>
      <c r="M27" s="126"/>
      <c r="N27" s="124"/>
      <c r="O27" s="124"/>
      <c r="P27" s="127"/>
      <c r="Q27" s="126"/>
      <c r="R27" s="124"/>
      <c r="S27" s="124"/>
      <c r="T27" s="127"/>
      <c r="U27" s="126"/>
      <c r="V27" s="124"/>
      <c r="W27" s="125"/>
      <c r="X27" s="126"/>
      <c r="Y27" s="124"/>
      <c r="Z27" s="124"/>
      <c r="AA27" s="125"/>
      <c r="AB27" s="128"/>
      <c r="AC27" s="125"/>
      <c r="AD27" s="125"/>
      <c r="AG27" s="4"/>
      <c r="AH27" s="1"/>
      <c r="AI27" s="33"/>
      <c r="AJ27" s="48"/>
      <c r="AT27" s="4"/>
      <c r="AU27" s="1"/>
      <c r="AV27" s="1"/>
      <c r="AW27" s="5"/>
      <c r="AX27" s="91"/>
      <c r="AY27" s="108"/>
      <c r="AZ27" s="108"/>
      <c r="BA27" s="108"/>
      <c r="BB27" s="77"/>
      <c r="BC27" s="77"/>
      <c r="BD27" s="77"/>
      <c r="BE27" s="77"/>
      <c r="BF27" s="77"/>
      <c r="BG27" s="77"/>
      <c r="BH27" s="77"/>
      <c r="BI27" s="77"/>
      <c r="BJ27" s="77"/>
      <c r="BK27" s="77"/>
      <c r="BL27" s="77"/>
      <c r="BM27" s="77"/>
      <c r="BN27" s="77"/>
      <c r="BO27" s="77"/>
      <c r="BP27" s="77"/>
      <c r="BQ27" s="77"/>
      <c r="BR27" s="77"/>
      <c r="BS27" s="111"/>
      <c r="BT27" s="111"/>
      <c r="BU27" s="111"/>
      <c r="BV27" s="92"/>
      <c r="BW27" s="116"/>
      <c r="BX27" s="116"/>
      <c r="BY27" s="116"/>
      <c r="CB27" s="67"/>
      <c r="CC27" s="67"/>
      <c r="CD27" s="67"/>
      <c r="CE27" s="67"/>
    </row>
    <row r="28" spans="2:90" x14ac:dyDescent="0.25">
      <c r="B28" s="4"/>
      <c r="C28" s="13" t="s">
        <v>23</v>
      </c>
      <c r="D28" s="39" t="s">
        <v>24</v>
      </c>
      <c r="E28" s="55"/>
      <c r="F28" s="47">
        <v>1</v>
      </c>
      <c r="G28" s="1">
        <v>1</v>
      </c>
      <c r="H28" s="33">
        <v>1</v>
      </c>
      <c r="I28" s="45">
        <v>1</v>
      </c>
      <c r="J28" s="1">
        <v>1</v>
      </c>
      <c r="K28" s="1">
        <v>1</v>
      </c>
      <c r="L28" s="33">
        <v>1</v>
      </c>
      <c r="M28" s="45">
        <v>1</v>
      </c>
      <c r="N28" s="1">
        <v>1</v>
      </c>
      <c r="O28" s="1">
        <v>1</v>
      </c>
      <c r="P28" s="5">
        <v>1</v>
      </c>
      <c r="Q28" s="45">
        <v>1</v>
      </c>
      <c r="R28" s="1">
        <v>1</v>
      </c>
      <c r="S28" s="1">
        <v>1</v>
      </c>
      <c r="T28" s="5">
        <v>1</v>
      </c>
      <c r="U28" s="45">
        <v>1</v>
      </c>
      <c r="V28" s="1">
        <v>1</v>
      </c>
      <c r="W28" s="33">
        <v>0</v>
      </c>
      <c r="X28" s="33">
        <v>1</v>
      </c>
      <c r="Y28" s="33">
        <v>1</v>
      </c>
      <c r="Z28" s="1">
        <v>1</v>
      </c>
      <c r="AA28" s="33">
        <v>1</v>
      </c>
      <c r="AB28" s="45">
        <v>1</v>
      </c>
      <c r="AC28" s="1">
        <v>1</v>
      </c>
      <c r="AD28" s="33">
        <v>1</v>
      </c>
      <c r="AG28" s="4"/>
      <c r="AH28" s="13" t="s">
        <v>23</v>
      </c>
      <c r="AI28" s="39" t="s">
        <v>24</v>
      </c>
      <c r="AJ28" s="55"/>
      <c r="AK28">
        <f>COUNTIF(TableA[#This Row], 1)</f>
        <v>3</v>
      </c>
      <c r="AL28">
        <f>COUNTIF(TableB[#This Row], 1)</f>
        <v>4</v>
      </c>
      <c r="AM28">
        <f>COUNTIF(TableC[#This Row], 1)</f>
        <v>4</v>
      </c>
      <c r="AN28">
        <f>COUNTIF(TableD[#This Row], 1)</f>
        <v>4</v>
      </c>
      <c r="AO28">
        <f>COUNTIF(TableE[#This Row], 1)</f>
        <v>2</v>
      </c>
      <c r="AP28">
        <f>COUNTIF(TableF[#This Row], 1)</f>
        <v>4</v>
      </c>
      <c r="AQ28">
        <f>COUNTIF(TableG[#This Row], 1)</f>
        <v>3</v>
      </c>
      <c r="AT28" s="4"/>
      <c r="AU28" s="13" t="s">
        <v>23</v>
      </c>
      <c r="AV28" s="13" t="s">
        <v>24</v>
      </c>
      <c r="AW28" s="84"/>
      <c r="AX28" s="91">
        <f t="shared" ref="AX28:AX54" si="35">AK28/AK$6</f>
        <v>1</v>
      </c>
      <c r="AY28" s="108"/>
      <c r="AZ28" s="108"/>
      <c r="BA28" s="108"/>
      <c r="BB28" s="77">
        <f t="shared" ref="BB28:BB54" si="36">AL28/AL$6</f>
        <v>1</v>
      </c>
      <c r="BC28" s="77"/>
      <c r="BD28" s="77"/>
      <c r="BE28" s="77"/>
      <c r="BF28" s="77">
        <f t="shared" ref="BF28:BF54" si="37">AM28/AM$6</f>
        <v>1</v>
      </c>
      <c r="BG28" s="77"/>
      <c r="BH28" s="77"/>
      <c r="BI28" s="77"/>
      <c r="BJ28" s="77">
        <f t="shared" ref="BJ28:BJ54" si="38">AN28/AN$6</f>
        <v>1</v>
      </c>
      <c r="BK28" s="77"/>
      <c r="BL28" s="77"/>
      <c r="BM28" s="77"/>
      <c r="BN28" s="77">
        <f t="shared" ref="BN28:BN54" si="39">AO28/AO$6</f>
        <v>0.66666666666666663</v>
      </c>
      <c r="BO28" s="77"/>
      <c r="BP28" s="77"/>
      <c r="BQ28" s="77"/>
      <c r="BR28" s="77">
        <f t="shared" ref="BR28:BR54" si="40">AP28/AP$6</f>
        <v>1</v>
      </c>
      <c r="BS28" s="111"/>
      <c r="BT28" s="111"/>
      <c r="BU28" s="111"/>
      <c r="BV28" s="92">
        <f t="shared" ref="BV28:BV54" si="41">AQ28/AQ$6</f>
        <v>1</v>
      </c>
      <c r="BW28" s="116"/>
      <c r="BX28" s="116"/>
      <c r="BY28" s="116"/>
      <c r="CB28" s="67"/>
      <c r="CC28" s="71"/>
      <c r="CD28" s="71"/>
      <c r="CE28" s="71"/>
    </row>
    <row r="29" spans="2:90" x14ac:dyDescent="0.25">
      <c r="B29" s="4"/>
      <c r="C29" s="13" t="s">
        <v>25</v>
      </c>
      <c r="D29" s="39" t="s">
        <v>26</v>
      </c>
      <c r="E29" s="55"/>
      <c r="F29" s="47">
        <v>1</v>
      </c>
      <c r="G29" s="1">
        <v>1</v>
      </c>
      <c r="H29" s="33">
        <v>0</v>
      </c>
      <c r="I29" s="45">
        <v>1</v>
      </c>
      <c r="J29" s="1">
        <v>1</v>
      </c>
      <c r="K29" s="1">
        <v>1</v>
      </c>
      <c r="L29" s="33">
        <v>1</v>
      </c>
      <c r="M29" s="45">
        <v>1</v>
      </c>
      <c r="N29" s="1">
        <v>1</v>
      </c>
      <c r="O29" s="1">
        <v>1</v>
      </c>
      <c r="P29" s="5">
        <v>1</v>
      </c>
      <c r="Q29" s="45">
        <v>1</v>
      </c>
      <c r="R29" s="1">
        <v>1</v>
      </c>
      <c r="S29" s="1">
        <v>0</v>
      </c>
      <c r="T29" s="5">
        <v>1</v>
      </c>
      <c r="U29" s="45">
        <v>1</v>
      </c>
      <c r="V29" s="1">
        <v>1</v>
      </c>
      <c r="W29" s="33">
        <v>1</v>
      </c>
      <c r="X29" s="45">
        <v>1</v>
      </c>
      <c r="Y29" s="1">
        <v>1</v>
      </c>
      <c r="Z29" s="1">
        <v>1</v>
      </c>
      <c r="AA29" s="33">
        <v>0</v>
      </c>
      <c r="AB29" s="45">
        <v>1</v>
      </c>
      <c r="AC29" s="1">
        <v>1</v>
      </c>
      <c r="AD29" s="33">
        <v>1</v>
      </c>
      <c r="AG29" s="4"/>
      <c r="AH29" s="13" t="s">
        <v>25</v>
      </c>
      <c r="AI29" s="39" t="s">
        <v>26</v>
      </c>
      <c r="AJ29" s="55"/>
      <c r="AK29">
        <f>COUNTIF(TableA[#This Row], 1)</f>
        <v>2</v>
      </c>
      <c r="AL29">
        <f>COUNTIF(TableB[#This Row], 1)</f>
        <v>4</v>
      </c>
      <c r="AM29">
        <f>COUNTIF(TableC[#This Row], 1)</f>
        <v>4</v>
      </c>
      <c r="AN29">
        <f>COUNTIF(TableD[#This Row], 1)</f>
        <v>3</v>
      </c>
      <c r="AO29">
        <f>COUNTIF(TableE[#This Row], 1)</f>
        <v>3</v>
      </c>
      <c r="AP29">
        <f>COUNTIF(TableF[#This Row], 1)</f>
        <v>3</v>
      </c>
      <c r="AQ29">
        <f>COUNTIF(TableG[#This Row], 1)</f>
        <v>3</v>
      </c>
      <c r="AT29" s="4"/>
      <c r="AU29" s="13" t="s">
        <v>25</v>
      </c>
      <c r="AV29" s="13" t="s">
        <v>26</v>
      </c>
      <c r="AW29" s="84"/>
      <c r="AX29" s="91">
        <f t="shared" si="35"/>
        <v>0.66666666666666663</v>
      </c>
      <c r="AY29" s="108"/>
      <c r="AZ29" s="108"/>
      <c r="BA29" s="108"/>
      <c r="BB29" s="77">
        <f t="shared" si="36"/>
        <v>1</v>
      </c>
      <c r="BC29" s="77"/>
      <c r="BD29" s="77"/>
      <c r="BE29" s="77"/>
      <c r="BF29" s="77">
        <f t="shared" si="37"/>
        <v>1</v>
      </c>
      <c r="BG29" s="77"/>
      <c r="BH29" s="77"/>
      <c r="BI29" s="77"/>
      <c r="BJ29" s="77">
        <f t="shared" si="38"/>
        <v>0.75</v>
      </c>
      <c r="BK29" s="77"/>
      <c r="BL29" s="77"/>
      <c r="BM29" s="77"/>
      <c r="BN29" s="77">
        <f t="shared" si="39"/>
        <v>1</v>
      </c>
      <c r="BO29" s="77"/>
      <c r="BP29" s="77"/>
      <c r="BQ29" s="77"/>
      <c r="BR29" s="77">
        <f t="shared" si="40"/>
        <v>0.75</v>
      </c>
      <c r="BS29" s="111"/>
      <c r="BT29" s="111"/>
      <c r="BU29" s="111"/>
      <c r="BV29" s="92">
        <f t="shared" si="41"/>
        <v>1</v>
      </c>
      <c r="BW29" s="116"/>
      <c r="BX29" s="116"/>
      <c r="BY29" s="116"/>
      <c r="CB29" s="67"/>
      <c r="CC29" s="71"/>
      <c r="CD29" s="71"/>
      <c r="CE29" s="71"/>
    </row>
    <row r="30" spans="2:90" ht="29.25" x14ac:dyDescent="0.25">
      <c r="B30" s="4"/>
      <c r="C30" s="13" t="s">
        <v>27</v>
      </c>
      <c r="D30" s="40" t="s">
        <v>28</v>
      </c>
      <c r="E30" s="56"/>
      <c r="F30" s="47">
        <v>1</v>
      </c>
      <c r="G30" s="1">
        <v>1</v>
      </c>
      <c r="H30" s="33">
        <v>1</v>
      </c>
      <c r="I30" s="45">
        <v>1</v>
      </c>
      <c r="J30" s="1">
        <v>1</v>
      </c>
      <c r="K30" s="1">
        <v>1</v>
      </c>
      <c r="L30" s="33">
        <v>1</v>
      </c>
      <c r="M30" s="45">
        <v>1</v>
      </c>
      <c r="N30" s="1">
        <v>1</v>
      </c>
      <c r="O30" s="1">
        <v>1</v>
      </c>
      <c r="P30" s="5">
        <v>1</v>
      </c>
      <c r="Q30" s="45">
        <v>0</v>
      </c>
      <c r="R30" s="1">
        <v>1</v>
      </c>
      <c r="S30" s="1">
        <v>1</v>
      </c>
      <c r="T30" s="5">
        <v>0</v>
      </c>
      <c r="U30" s="45">
        <v>1</v>
      </c>
      <c r="V30" s="1">
        <v>0</v>
      </c>
      <c r="W30" s="33">
        <v>1</v>
      </c>
      <c r="X30" s="45">
        <v>1</v>
      </c>
      <c r="Y30" s="1">
        <v>1</v>
      </c>
      <c r="Z30" s="1">
        <v>1</v>
      </c>
      <c r="AA30" s="33">
        <v>1</v>
      </c>
      <c r="AB30" s="45">
        <v>1</v>
      </c>
      <c r="AC30" s="1">
        <v>1</v>
      </c>
      <c r="AD30" s="33">
        <v>1</v>
      </c>
      <c r="AG30" s="4"/>
      <c r="AH30" s="13" t="s">
        <v>27</v>
      </c>
      <c r="AI30" s="40" t="s">
        <v>28</v>
      </c>
      <c r="AJ30" s="56"/>
      <c r="AK30">
        <f>COUNTIF(TableA[#This Row], 1)</f>
        <v>3</v>
      </c>
      <c r="AL30">
        <f>COUNTIF(TableB[#This Row], 1)</f>
        <v>4</v>
      </c>
      <c r="AM30">
        <f>COUNTIF(TableC[#This Row], 1)</f>
        <v>4</v>
      </c>
      <c r="AN30">
        <f>COUNTIF(TableD[#This Row], 1)</f>
        <v>2</v>
      </c>
      <c r="AO30">
        <f>COUNTIF(TableE[#This Row], 1)</f>
        <v>2</v>
      </c>
      <c r="AP30">
        <f>COUNTIF(TableF[#This Row], 1)</f>
        <v>4</v>
      </c>
      <c r="AQ30">
        <f>COUNTIF(TableG[#This Row], 1)</f>
        <v>3</v>
      </c>
      <c r="AT30" s="4"/>
      <c r="AU30" s="13" t="s">
        <v>27</v>
      </c>
      <c r="AV30" s="78" t="s">
        <v>28</v>
      </c>
      <c r="AW30" s="85"/>
      <c r="AX30" s="91">
        <f t="shared" si="35"/>
        <v>1</v>
      </c>
      <c r="AY30" s="71" t="s">
        <v>244</v>
      </c>
      <c r="AZ30" s="67">
        <f>COUNTIF(AX28:AX54, "&gt;=0.75")</f>
        <v>14</v>
      </c>
      <c r="BA30" s="103">
        <f>AZ30/$AZ$34</f>
        <v>0.51851851851851849</v>
      </c>
      <c r="BB30" s="77">
        <f t="shared" si="36"/>
        <v>1</v>
      </c>
      <c r="BC30" s="71" t="s">
        <v>244</v>
      </c>
      <c r="BD30" s="67">
        <f>COUNTIF(BB28:BB54, "&gt;=0.75")</f>
        <v>27</v>
      </c>
      <c r="BE30" s="103">
        <f>BD30/$BD$34</f>
        <v>1</v>
      </c>
      <c r="BF30" s="77">
        <f t="shared" si="37"/>
        <v>1</v>
      </c>
      <c r="BG30" s="71" t="s">
        <v>244</v>
      </c>
      <c r="BH30" s="67">
        <f>COUNTIF(BF28:BF54, "&gt;=0.75")</f>
        <v>26</v>
      </c>
      <c r="BI30" s="103">
        <f>BH30/$BH$34</f>
        <v>0.96296296296296291</v>
      </c>
      <c r="BJ30" s="77">
        <f t="shared" si="38"/>
        <v>0.5</v>
      </c>
      <c r="BK30" s="71" t="s">
        <v>244</v>
      </c>
      <c r="BL30" s="67">
        <f>COUNTIF(BJ28:BJ54, "&gt;=0.75")</f>
        <v>19</v>
      </c>
      <c r="BM30" s="103">
        <f>BL30/$BL$34</f>
        <v>0.70370370370370372</v>
      </c>
      <c r="BN30" s="77">
        <f t="shared" si="39"/>
        <v>0.66666666666666663</v>
      </c>
      <c r="BO30" s="71" t="s">
        <v>244</v>
      </c>
      <c r="BP30" s="67">
        <f>COUNTIF(BN28:BN54, "&gt;=0.75")</f>
        <v>7</v>
      </c>
      <c r="BQ30" s="103">
        <f>BP30/$BP$34</f>
        <v>0.25925925925925924</v>
      </c>
      <c r="BR30" s="77">
        <f t="shared" si="40"/>
        <v>1</v>
      </c>
      <c r="BS30" s="71" t="s">
        <v>244</v>
      </c>
      <c r="BT30" s="67">
        <f>COUNTIF(BR28:BR54, "&gt;=0.75")</f>
        <v>23</v>
      </c>
      <c r="BU30" s="103">
        <f>BT30/$BT$34</f>
        <v>0.85185185185185186</v>
      </c>
      <c r="BV30" s="92">
        <f t="shared" si="41"/>
        <v>1</v>
      </c>
      <c r="BW30" s="71" t="s">
        <v>244</v>
      </c>
      <c r="BX30" s="67">
        <f>COUNTIF(BV28:BV54, "&gt;=0.75")</f>
        <v>27</v>
      </c>
      <c r="BY30" s="103">
        <f>BX30/$BX$34</f>
        <v>1</v>
      </c>
      <c r="CA30" s="71" t="s">
        <v>244</v>
      </c>
      <c r="CB30" s="67">
        <f>COUNTIF(AX28:BV54, "&gt;=0.75")</f>
        <v>174</v>
      </c>
      <c r="CC30" s="103">
        <f>CB30/$CB$34</f>
        <v>0.6987951807228916</v>
      </c>
      <c r="CD30" s="72"/>
      <c r="CE30" s="72"/>
    </row>
    <row r="31" spans="2:90" x14ac:dyDescent="0.25">
      <c r="B31" s="4"/>
      <c r="C31" s="13" t="s">
        <v>29</v>
      </c>
      <c r="D31" s="39" t="s">
        <v>30</v>
      </c>
      <c r="E31" s="55"/>
      <c r="F31" s="47">
        <v>1</v>
      </c>
      <c r="G31" s="1">
        <v>1</v>
      </c>
      <c r="H31" s="33">
        <v>1</v>
      </c>
      <c r="I31" s="45">
        <v>1</v>
      </c>
      <c r="J31" s="1">
        <v>1</v>
      </c>
      <c r="K31" s="1">
        <v>1</v>
      </c>
      <c r="L31" s="33">
        <v>1</v>
      </c>
      <c r="M31" s="45">
        <v>1</v>
      </c>
      <c r="N31" s="1">
        <v>1</v>
      </c>
      <c r="O31" s="1">
        <v>1</v>
      </c>
      <c r="P31" s="5">
        <v>1</v>
      </c>
      <c r="Q31" s="45">
        <v>1</v>
      </c>
      <c r="R31" s="1">
        <v>0</v>
      </c>
      <c r="S31" s="1">
        <v>1</v>
      </c>
      <c r="T31" s="5">
        <v>1</v>
      </c>
      <c r="U31" s="45">
        <v>1</v>
      </c>
      <c r="V31" s="1">
        <v>0</v>
      </c>
      <c r="W31" s="33">
        <v>1</v>
      </c>
      <c r="X31" s="45">
        <v>1</v>
      </c>
      <c r="Y31" s="1">
        <v>1</v>
      </c>
      <c r="Z31" s="1">
        <v>1</v>
      </c>
      <c r="AA31" s="33">
        <v>1</v>
      </c>
      <c r="AB31" s="45">
        <v>1</v>
      </c>
      <c r="AC31" s="1">
        <v>1</v>
      </c>
      <c r="AD31" s="33">
        <v>1</v>
      </c>
      <c r="AG31" s="4"/>
      <c r="AH31" s="13" t="s">
        <v>29</v>
      </c>
      <c r="AI31" s="39" t="s">
        <v>30</v>
      </c>
      <c r="AJ31" s="55"/>
      <c r="AK31">
        <f>COUNTIF(TableA[#This Row], 1)</f>
        <v>3</v>
      </c>
      <c r="AL31">
        <f>COUNTIF(TableB[#This Row], 1)</f>
        <v>4</v>
      </c>
      <c r="AM31">
        <f>COUNTIF(TableC[#This Row], 1)</f>
        <v>4</v>
      </c>
      <c r="AN31">
        <f>COUNTIF(TableD[#This Row], 1)</f>
        <v>3</v>
      </c>
      <c r="AO31">
        <f>COUNTIF(TableE[#This Row], 1)</f>
        <v>2</v>
      </c>
      <c r="AP31">
        <f>COUNTIF(TableF[#This Row], 1)</f>
        <v>4</v>
      </c>
      <c r="AQ31">
        <f>COUNTIF(TableG[#This Row], 1)</f>
        <v>3</v>
      </c>
      <c r="AT31" s="4"/>
      <c r="AU31" s="13" t="s">
        <v>29</v>
      </c>
      <c r="AV31" s="13" t="s">
        <v>30</v>
      </c>
      <c r="AW31" s="84"/>
      <c r="AX31" s="91">
        <f t="shared" si="35"/>
        <v>1</v>
      </c>
      <c r="AY31" s="71" t="s">
        <v>243</v>
      </c>
      <c r="AZ31" s="104">
        <f>COUNTIF(AX28:AX54, "&lt;0.75")-COUNTIF(AX28:AX54, "&lt;0.50")</f>
        <v>11</v>
      </c>
      <c r="BA31" s="103">
        <f t="shared" ref="BA31:BA34" si="42">AZ31/$AZ$34</f>
        <v>0.40740740740740738</v>
      </c>
      <c r="BB31" s="77">
        <f t="shared" si="36"/>
        <v>1</v>
      </c>
      <c r="BC31" s="71" t="s">
        <v>243</v>
      </c>
      <c r="BD31" s="104">
        <f>COUNTIF(BB28:BB54, "&lt;0.75")-COUNTIF(BB28:BB54, "&lt;0.50")</f>
        <v>0</v>
      </c>
      <c r="BE31" s="103">
        <f t="shared" ref="BE31:BE34" si="43">BD31/$BD$34</f>
        <v>0</v>
      </c>
      <c r="BF31" s="77">
        <f t="shared" si="37"/>
        <v>1</v>
      </c>
      <c r="BG31" s="71" t="s">
        <v>243</v>
      </c>
      <c r="BH31" s="104">
        <f>COUNTIF(BF28:BF54, "&lt;0.75")-COUNTIF(BF28:BF54, "&lt;0.50")</f>
        <v>1</v>
      </c>
      <c r="BI31" s="103">
        <f t="shared" ref="BI31:BI34" si="44">BH31/$BH$34</f>
        <v>3.7037037037037035E-2</v>
      </c>
      <c r="BJ31" s="77">
        <f t="shared" si="38"/>
        <v>0.75</v>
      </c>
      <c r="BK31" s="71" t="s">
        <v>243</v>
      </c>
      <c r="BL31" s="104">
        <f>COUNTIF(BJ28:BJ54, "&lt;0.75")-COUNTIF(BJ28:BJ54, "&lt;0.50")</f>
        <v>7</v>
      </c>
      <c r="BM31" s="103">
        <f t="shared" ref="BM31:BM34" si="45">BL31/$BL$34</f>
        <v>0.25925925925925924</v>
      </c>
      <c r="BN31" s="77">
        <f t="shared" si="39"/>
        <v>0.66666666666666663</v>
      </c>
      <c r="BO31" s="71" t="s">
        <v>243</v>
      </c>
      <c r="BP31" s="104">
        <f>COUNTIF(BN28:BN54, "&lt;0.75")-COUNTIF(BN28:BN54, "&lt;0.50")</f>
        <v>7</v>
      </c>
      <c r="BQ31" s="103">
        <f t="shared" ref="BQ31:BQ34" si="46">BP31/$BP$34</f>
        <v>0.25925925925925924</v>
      </c>
      <c r="BR31" s="77">
        <f t="shared" si="40"/>
        <v>1</v>
      </c>
      <c r="BS31" s="71" t="s">
        <v>243</v>
      </c>
      <c r="BT31" s="104">
        <f>COUNTIF(BR28:BR54, "&lt;0.75")-COUNTIF(BR28:BR54, "&lt;0.50")</f>
        <v>1</v>
      </c>
      <c r="BU31" s="103">
        <f t="shared" ref="BU31:BU34" si="47">BT31/$BT$34</f>
        <v>3.7037037037037035E-2</v>
      </c>
      <c r="BV31" s="92">
        <f t="shared" si="41"/>
        <v>1</v>
      </c>
      <c r="BW31" s="71" t="s">
        <v>243</v>
      </c>
      <c r="BX31" s="104">
        <f>COUNTIF(BV28:BV54, "&lt;0.75")-COUNTIF(BV28:BV54, "&lt;0.50")</f>
        <v>0</v>
      </c>
      <c r="BY31" s="103">
        <f t="shared" ref="BY31:BY34" si="48">BX31/$BX$34</f>
        <v>0</v>
      </c>
      <c r="CA31" s="71" t="s">
        <v>243</v>
      </c>
      <c r="CB31" s="104">
        <f>COUNTIF(AX28:BV54, "&lt;0.75")-COUNTIF(AX28:BV54, "&lt;0.50")</f>
        <v>29</v>
      </c>
      <c r="CC31" s="103">
        <f t="shared" ref="CC31:CC34" si="49">CB31/$CB$34</f>
        <v>0.11646586345381527</v>
      </c>
      <c r="CD31" s="71"/>
      <c r="CE31" s="71"/>
    </row>
    <row r="32" spans="2:90" x14ac:dyDescent="0.25">
      <c r="B32" s="4"/>
      <c r="C32" s="13" t="s">
        <v>31</v>
      </c>
      <c r="D32" s="39" t="s">
        <v>32</v>
      </c>
      <c r="E32" s="55"/>
      <c r="F32" s="47">
        <v>1</v>
      </c>
      <c r="G32" s="1">
        <v>1</v>
      </c>
      <c r="H32" s="33">
        <v>1</v>
      </c>
      <c r="I32" s="45">
        <v>1</v>
      </c>
      <c r="J32" s="1">
        <v>1</v>
      </c>
      <c r="K32" s="1">
        <v>1</v>
      </c>
      <c r="L32" s="33">
        <v>1</v>
      </c>
      <c r="M32" s="45">
        <v>1</v>
      </c>
      <c r="N32" s="1">
        <v>1</v>
      </c>
      <c r="O32" s="1">
        <v>1</v>
      </c>
      <c r="P32" s="5">
        <v>1</v>
      </c>
      <c r="Q32" s="45">
        <v>1</v>
      </c>
      <c r="R32" s="1">
        <v>1</v>
      </c>
      <c r="S32" s="1">
        <v>0</v>
      </c>
      <c r="T32" s="5">
        <v>1</v>
      </c>
      <c r="U32" s="45">
        <v>1</v>
      </c>
      <c r="V32" s="1">
        <v>1</v>
      </c>
      <c r="W32" s="33">
        <v>0</v>
      </c>
      <c r="X32" s="45">
        <v>1</v>
      </c>
      <c r="Y32" s="1">
        <v>1</v>
      </c>
      <c r="Z32" s="1">
        <v>1</v>
      </c>
      <c r="AA32" s="33">
        <v>1</v>
      </c>
      <c r="AB32" s="45">
        <v>1</v>
      </c>
      <c r="AC32" s="1">
        <v>1</v>
      </c>
      <c r="AD32" s="33">
        <v>1</v>
      </c>
      <c r="AG32" s="4"/>
      <c r="AH32" s="13" t="s">
        <v>31</v>
      </c>
      <c r="AI32" s="39" t="s">
        <v>32</v>
      </c>
      <c r="AJ32" s="55"/>
      <c r="AK32">
        <f>COUNTIF(TableA[#This Row], 1)</f>
        <v>3</v>
      </c>
      <c r="AL32">
        <f>COUNTIF(TableB[#This Row], 1)</f>
        <v>4</v>
      </c>
      <c r="AM32">
        <f>COUNTIF(TableC[#This Row], 1)</f>
        <v>4</v>
      </c>
      <c r="AN32">
        <f>COUNTIF(TableD[#This Row], 1)</f>
        <v>3</v>
      </c>
      <c r="AO32">
        <f>COUNTIF(TableE[#This Row], 1)</f>
        <v>2</v>
      </c>
      <c r="AP32">
        <f>COUNTIF(TableF[#This Row], 1)</f>
        <v>4</v>
      </c>
      <c r="AQ32">
        <f>COUNTIF(TableG[#This Row], 1)</f>
        <v>3</v>
      </c>
      <c r="AT32" s="4"/>
      <c r="AU32" s="13" t="s">
        <v>31</v>
      </c>
      <c r="AV32" s="13" t="s">
        <v>32</v>
      </c>
      <c r="AW32" s="84"/>
      <c r="AX32" s="91">
        <f t="shared" si="35"/>
        <v>1</v>
      </c>
      <c r="AY32" s="71" t="s">
        <v>242</v>
      </c>
      <c r="AZ32" s="104">
        <f>COUNTIF(AX28:AX54, "&lt;0.5")-COUNTIF(AX28:AX54, "&lt;0.25")</f>
        <v>2</v>
      </c>
      <c r="BA32" s="103">
        <f t="shared" si="42"/>
        <v>7.407407407407407E-2</v>
      </c>
      <c r="BB32" s="77">
        <f t="shared" si="36"/>
        <v>1</v>
      </c>
      <c r="BC32" s="71" t="s">
        <v>242</v>
      </c>
      <c r="BD32" s="104">
        <f>COUNTIF(BB28:BB54, "&lt;0.5")-COUNTIF(BB28:BB54, "&lt;0.25")</f>
        <v>0</v>
      </c>
      <c r="BE32" s="103">
        <f t="shared" si="43"/>
        <v>0</v>
      </c>
      <c r="BF32" s="77">
        <f t="shared" si="37"/>
        <v>1</v>
      </c>
      <c r="BG32" s="71" t="s">
        <v>242</v>
      </c>
      <c r="BH32" s="104">
        <f>COUNTIF(BF28:BF54, "&lt;0.5")-COUNTIF(BF28:BF54, "&lt;0.25")</f>
        <v>0</v>
      </c>
      <c r="BI32" s="103">
        <f t="shared" si="44"/>
        <v>0</v>
      </c>
      <c r="BJ32" s="77">
        <f t="shared" si="38"/>
        <v>0.75</v>
      </c>
      <c r="BK32" s="71" t="s">
        <v>242</v>
      </c>
      <c r="BL32" s="104">
        <f>COUNTIF(BJ28:BJ54, "&lt;0.5")-COUNTIF(BJ28:BJ54, "&lt;0.25")</f>
        <v>1</v>
      </c>
      <c r="BM32" s="103">
        <f t="shared" si="45"/>
        <v>3.7037037037037035E-2</v>
      </c>
      <c r="BN32" s="77">
        <f t="shared" si="39"/>
        <v>0.66666666666666663</v>
      </c>
      <c r="BO32" s="71" t="s">
        <v>242</v>
      </c>
      <c r="BP32" s="104">
        <f>COUNTIF(BN28:BN54, "&lt;0.5")-COUNTIF(BN28:BN54, "&lt;0.25")</f>
        <v>9</v>
      </c>
      <c r="BQ32" s="103">
        <f t="shared" si="46"/>
        <v>0.33333333333333331</v>
      </c>
      <c r="BR32" s="77">
        <f t="shared" si="40"/>
        <v>1</v>
      </c>
      <c r="BS32" s="71" t="s">
        <v>242</v>
      </c>
      <c r="BT32" s="104">
        <f>COUNTIF(BR28:BR54, "&lt;0.5")-COUNTIF(BR28:BR54, "&lt;0.25")</f>
        <v>3</v>
      </c>
      <c r="BU32" s="103">
        <f t="shared" si="47"/>
        <v>0.1111111111111111</v>
      </c>
      <c r="BV32" s="92">
        <f t="shared" si="41"/>
        <v>1</v>
      </c>
      <c r="BW32" s="71" t="s">
        <v>242</v>
      </c>
      <c r="BX32" s="104">
        <f>COUNTIF(BV28:BV54, "&lt;0.5")-COUNTIF(BV28:BV54, "&lt;0.25")</f>
        <v>0</v>
      </c>
      <c r="BY32" s="103">
        <f t="shared" si="48"/>
        <v>0</v>
      </c>
      <c r="CA32" s="71" t="s">
        <v>242</v>
      </c>
      <c r="CB32" s="104">
        <f>COUNTIF(AX28:BV54, "&lt;0.5")-COUNTIF(AX28:BV54, "&lt;0.25")</f>
        <v>20</v>
      </c>
      <c r="CC32" s="103">
        <f t="shared" si="49"/>
        <v>8.0321285140562249E-2</v>
      </c>
      <c r="CD32" s="71"/>
      <c r="CE32" s="71"/>
    </row>
    <row r="33" spans="2:83" x14ac:dyDescent="0.25">
      <c r="B33" s="4"/>
      <c r="C33" s="13" t="s">
        <v>33</v>
      </c>
      <c r="D33" s="39" t="s">
        <v>34</v>
      </c>
      <c r="E33" s="55"/>
      <c r="F33" s="47">
        <v>1</v>
      </c>
      <c r="G33" s="1">
        <v>1</v>
      </c>
      <c r="H33" s="33">
        <v>1</v>
      </c>
      <c r="I33" s="45">
        <v>1</v>
      </c>
      <c r="J33" s="1">
        <v>1</v>
      </c>
      <c r="K33" s="1">
        <v>1</v>
      </c>
      <c r="L33" s="33">
        <v>1</v>
      </c>
      <c r="M33" s="45">
        <v>0</v>
      </c>
      <c r="N33" s="1">
        <v>1</v>
      </c>
      <c r="O33" s="1">
        <v>1</v>
      </c>
      <c r="P33" s="5">
        <v>1</v>
      </c>
      <c r="Q33" s="45">
        <v>1</v>
      </c>
      <c r="R33" s="1">
        <v>1</v>
      </c>
      <c r="S33" s="1">
        <v>1</v>
      </c>
      <c r="T33" s="5">
        <v>1</v>
      </c>
      <c r="U33" s="45">
        <v>1</v>
      </c>
      <c r="V33" s="1">
        <v>1</v>
      </c>
      <c r="W33" s="33">
        <v>1</v>
      </c>
      <c r="X33" s="45">
        <v>1</v>
      </c>
      <c r="Y33" s="1">
        <v>1</v>
      </c>
      <c r="Z33" s="1">
        <v>1</v>
      </c>
      <c r="AA33" s="33">
        <v>1</v>
      </c>
      <c r="AB33" s="45">
        <v>1</v>
      </c>
      <c r="AC33" s="1">
        <v>1</v>
      </c>
      <c r="AD33" s="33">
        <v>1</v>
      </c>
      <c r="AG33" s="4"/>
      <c r="AH33" s="13" t="s">
        <v>33</v>
      </c>
      <c r="AI33" s="39" t="s">
        <v>34</v>
      </c>
      <c r="AJ33" s="55"/>
      <c r="AK33">
        <f>COUNTIF(TableA[#This Row], 1)</f>
        <v>3</v>
      </c>
      <c r="AL33">
        <f>COUNTIF(TableB[#This Row], 1)</f>
        <v>4</v>
      </c>
      <c r="AM33">
        <f>COUNTIF(TableC[#This Row], 1)</f>
        <v>3</v>
      </c>
      <c r="AN33">
        <f>COUNTIF(TableD[#This Row], 1)</f>
        <v>4</v>
      </c>
      <c r="AO33">
        <f>COUNTIF(TableE[#This Row], 1)</f>
        <v>3</v>
      </c>
      <c r="AP33">
        <f>COUNTIF(TableF[#This Row], 1)</f>
        <v>4</v>
      </c>
      <c r="AQ33">
        <f>COUNTIF(TableG[#This Row], 1)</f>
        <v>3</v>
      </c>
      <c r="AT33" s="4"/>
      <c r="AU33" s="13" t="s">
        <v>33</v>
      </c>
      <c r="AV33" s="13" t="s">
        <v>34</v>
      </c>
      <c r="AW33" s="84"/>
      <c r="AX33" s="91">
        <f t="shared" si="35"/>
        <v>1</v>
      </c>
      <c r="AY33" s="71" t="s">
        <v>241</v>
      </c>
      <c r="AZ33" s="104">
        <f>COUNTIF(AX28:AX54, "&lt;0.25")-COUNTIF(AX28:AX54, "&lt;0")</f>
        <v>0</v>
      </c>
      <c r="BA33" s="103">
        <f t="shared" si="42"/>
        <v>0</v>
      </c>
      <c r="BB33" s="77">
        <f t="shared" si="36"/>
        <v>1</v>
      </c>
      <c r="BC33" s="71" t="s">
        <v>241</v>
      </c>
      <c r="BD33" s="104">
        <f>COUNTIF(BB28:BB54, "&lt;0.25")-COUNTIF(BB28:BB54, "&lt;0")</f>
        <v>0</v>
      </c>
      <c r="BE33" s="103">
        <f t="shared" si="43"/>
        <v>0</v>
      </c>
      <c r="BF33" s="77">
        <f t="shared" si="37"/>
        <v>0.75</v>
      </c>
      <c r="BG33" s="71" t="s">
        <v>241</v>
      </c>
      <c r="BH33" s="104">
        <f>COUNTIF(BF28:BF54, "&lt;0.25")-COUNTIF(BF28:BF54, "&lt;0")</f>
        <v>0</v>
      </c>
      <c r="BI33" s="103">
        <f t="shared" si="44"/>
        <v>0</v>
      </c>
      <c r="BJ33" s="77">
        <f t="shared" si="38"/>
        <v>1</v>
      </c>
      <c r="BK33" s="71" t="s">
        <v>241</v>
      </c>
      <c r="BL33" s="104">
        <f>COUNTIF(BJ28:BJ54, "&lt;0.25")-COUNTIF(BJ28:BJ54, "&lt;0")</f>
        <v>0</v>
      </c>
      <c r="BM33" s="103">
        <f t="shared" si="45"/>
        <v>0</v>
      </c>
      <c r="BN33" s="77">
        <f t="shared" si="39"/>
        <v>1</v>
      </c>
      <c r="BO33" s="71" t="s">
        <v>241</v>
      </c>
      <c r="BP33" s="104">
        <f>COUNTIF(BN28:BN54, "&lt;0.25")-COUNTIF(BN28:BN54, "&lt;0")</f>
        <v>4</v>
      </c>
      <c r="BQ33" s="103">
        <f t="shared" si="46"/>
        <v>0.14814814814814814</v>
      </c>
      <c r="BR33" s="77">
        <f t="shared" si="40"/>
        <v>1</v>
      </c>
      <c r="BS33" s="71" t="s">
        <v>241</v>
      </c>
      <c r="BT33" s="104">
        <f>COUNTIF(BR28:BR54, "&lt;0.25")-COUNTIF(BR28:BR54, "&lt;0")</f>
        <v>0</v>
      </c>
      <c r="BU33" s="103">
        <f t="shared" si="47"/>
        <v>0</v>
      </c>
      <c r="BV33" s="92">
        <f t="shared" si="41"/>
        <v>1</v>
      </c>
      <c r="BW33" s="71" t="s">
        <v>241</v>
      </c>
      <c r="BX33" s="104">
        <f>COUNTIF(BV28:BV54, "&lt;0.25")-COUNTIF(BV28:BV54, "&lt;0")</f>
        <v>0</v>
      </c>
      <c r="BY33" s="103">
        <f t="shared" si="48"/>
        <v>0</v>
      </c>
      <c r="CA33" s="71" t="s">
        <v>241</v>
      </c>
      <c r="CB33" s="104">
        <f>COUNTIF(AX28:BV54, "&lt;0.25")-COUNTIF(AX28:BV54, "&lt;0")</f>
        <v>26</v>
      </c>
      <c r="CC33" s="103">
        <f t="shared" si="49"/>
        <v>0.10441767068273092</v>
      </c>
      <c r="CD33" s="71"/>
      <c r="CE33" s="71"/>
    </row>
    <row r="34" spans="2:83" x14ac:dyDescent="0.25">
      <c r="B34" s="4"/>
      <c r="C34" s="13"/>
      <c r="D34" s="39" t="s">
        <v>35</v>
      </c>
      <c r="E34" s="55"/>
      <c r="F34" s="47">
        <v>1</v>
      </c>
      <c r="G34" s="1">
        <v>1</v>
      </c>
      <c r="H34" s="33">
        <v>0</v>
      </c>
      <c r="I34" s="45">
        <v>1</v>
      </c>
      <c r="J34" s="1">
        <v>1</v>
      </c>
      <c r="K34" s="1">
        <v>1</v>
      </c>
      <c r="L34" s="33">
        <v>1</v>
      </c>
      <c r="M34" s="45">
        <v>1</v>
      </c>
      <c r="N34" s="1">
        <v>1</v>
      </c>
      <c r="O34" s="1">
        <v>0</v>
      </c>
      <c r="P34" s="5">
        <v>1</v>
      </c>
      <c r="Q34" s="45">
        <v>1</v>
      </c>
      <c r="R34" s="1">
        <v>0</v>
      </c>
      <c r="S34" s="1">
        <v>0</v>
      </c>
      <c r="T34" s="5">
        <v>1</v>
      </c>
      <c r="U34" s="45">
        <v>1</v>
      </c>
      <c r="V34" s="1">
        <v>1</v>
      </c>
      <c r="W34" s="33">
        <v>0</v>
      </c>
      <c r="X34" s="45">
        <v>0</v>
      </c>
      <c r="Y34" s="1">
        <v>1</v>
      </c>
      <c r="Z34" s="1">
        <v>0</v>
      </c>
      <c r="AA34" s="33">
        <v>0</v>
      </c>
      <c r="AB34" s="45">
        <v>1</v>
      </c>
      <c r="AC34" s="1">
        <v>1</v>
      </c>
      <c r="AD34" s="33">
        <v>1</v>
      </c>
      <c r="AG34" s="4"/>
      <c r="AH34" s="13"/>
      <c r="AI34" s="39" t="s">
        <v>35</v>
      </c>
      <c r="AJ34" s="55"/>
      <c r="AK34">
        <f>COUNTIF(TableA[#This Row], 1)</f>
        <v>2</v>
      </c>
      <c r="AL34">
        <f>COUNTIF(TableB[#This Row], 1)</f>
        <v>4</v>
      </c>
      <c r="AM34">
        <f>COUNTIF(TableC[#This Row], 1)</f>
        <v>3</v>
      </c>
      <c r="AN34">
        <f>COUNTIF(TableD[#This Row], 1)</f>
        <v>2</v>
      </c>
      <c r="AO34">
        <f>COUNTIF(TableE[#This Row], 1)</f>
        <v>2</v>
      </c>
      <c r="AP34">
        <f>COUNTIF(TableF[#This Row], 1)</f>
        <v>1</v>
      </c>
      <c r="AQ34">
        <f>COUNTIF(TableG[#This Row], 1)</f>
        <v>3</v>
      </c>
      <c r="AT34" s="4"/>
      <c r="AU34" s="13"/>
      <c r="AV34" s="13" t="s">
        <v>35</v>
      </c>
      <c r="AW34" s="84"/>
      <c r="AX34" s="91">
        <f t="shared" si="35"/>
        <v>0.66666666666666663</v>
      </c>
      <c r="AY34" s="71" t="s">
        <v>247</v>
      </c>
      <c r="AZ34">
        <f>COUNT(AX28:AX54)</f>
        <v>27</v>
      </c>
      <c r="BA34" s="103">
        <f t="shared" si="42"/>
        <v>1</v>
      </c>
      <c r="BB34" s="77">
        <f t="shared" si="36"/>
        <v>1</v>
      </c>
      <c r="BC34" s="71" t="s">
        <v>247</v>
      </c>
      <c r="BD34">
        <f>COUNT(BB28:BB54)</f>
        <v>27</v>
      </c>
      <c r="BE34" s="103">
        <f t="shared" si="43"/>
        <v>1</v>
      </c>
      <c r="BF34" s="77">
        <f t="shared" si="37"/>
        <v>0.75</v>
      </c>
      <c r="BG34" s="71" t="s">
        <v>247</v>
      </c>
      <c r="BH34">
        <f>COUNT(BF28:BF54)</f>
        <v>27</v>
      </c>
      <c r="BI34" s="103">
        <f t="shared" si="44"/>
        <v>1</v>
      </c>
      <c r="BJ34" s="77">
        <f t="shared" si="38"/>
        <v>0.5</v>
      </c>
      <c r="BK34" s="71" t="s">
        <v>247</v>
      </c>
      <c r="BL34">
        <f>COUNT(BJ28:BJ54)</f>
        <v>27</v>
      </c>
      <c r="BM34" s="103">
        <f t="shared" si="45"/>
        <v>1</v>
      </c>
      <c r="BN34" s="77">
        <f t="shared" si="39"/>
        <v>0.66666666666666663</v>
      </c>
      <c r="BO34" s="71" t="s">
        <v>247</v>
      </c>
      <c r="BP34">
        <f>COUNT(BN28:BN54)</f>
        <v>27</v>
      </c>
      <c r="BQ34" s="103">
        <f t="shared" si="46"/>
        <v>1</v>
      </c>
      <c r="BR34" s="77">
        <f t="shared" si="40"/>
        <v>0.25</v>
      </c>
      <c r="BS34" s="71" t="s">
        <v>247</v>
      </c>
      <c r="BT34">
        <f>COUNT(BR28:BR54)</f>
        <v>27</v>
      </c>
      <c r="BU34" s="103">
        <f t="shared" si="47"/>
        <v>1</v>
      </c>
      <c r="BV34" s="92">
        <f t="shared" si="41"/>
        <v>1</v>
      </c>
      <c r="BW34" s="71" t="s">
        <v>247</v>
      </c>
      <c r="BX34">
        <f>COUNT(BV28:BV54)</f>
        <v>27</v>
      </c>
      <c r="BY34" s="103">
        <f t="shared" si="48"/>
        <v>1</v>
      </c>
      <c r="CA34" s="71" t="s">
        <v>247</v>
      </c>
      <c r="CB34">
        <f>COUNT(AX28:BV54)</f>
        <v>249</v>
      </c>
      <c r="CC34" s="103">
        <f t="shared" si="49"/>
        <v>1</v>
      </c>
      <c r="CD34" s="71"/>
      <c r="CE34" s="71"/>
    </row>
    <row r="35" spans="2:83" x14ac:dyDescent="0.25">
      <c r="B35" s="4"/>
      <c r="C35" s="13"/>
      <c r="D35" s="39" t="s">
        <v>36</v>
      </c>
      <c r="E35" s="55"/>
      <c r="F35" s="47">
        <v>1</v>
      </c>
      <c r="G35" s="1">
        <v>1</v>
      </c>
      <c r="H35" s="33">
        <v>1</v>
      </c>
      <c r="I35" s="45">
        <v>1</v>
      </c>
      <c r="J35" s="1">
        <v>1</v>
      </c>
      <c r="K35" s="1">
        <v>1</v>
      </c>
      <c r="L35" s="33">
        <v>1</v>
      </c>
      <c r="M35" s="45">
        <v>1</v>
      </c>
      <c r="N35" s="1">
        <v>1</v>
      </c>
      <c r="O35" s="1">
        <v>1</v>
      </c>
      <c r="P35" s="5">
        <v>0</v>
      </c>
      <c r="Q35" s="45">
        <v>1</v>
      </c>
      <c r="R35" s="1">
        <v>1</v>
      </c>
      <c r="S35" s="1">
        <v>1</v>
      </c>
      <c r="T35" s="5">
        <v>0</v>
      </c>
      <c r="U35" s="45">
        <v>0</v>
      </c>
      <c r="V35" s="1">
        <v>0</v>
      </c>
      <c r="W35" s="33">
        <v>1</v>
      </c>
      <c r="X35" s="45">
        <v>1</v>
      </c>
      <c r="Y35" s="1">
        <v>1</v>
      </c>
      <c r="Z35" s="1">
        <v>0</v>
      </c>
      <c r="AA35" s="33">
        <v>1</v>
      </c>
      <c r="AB35" s="45">
        <v>1</v>
      </c>
      <c r="AC35" s="1">
        <v>1</v>
      </c>
      <c r="AD35" s="33">
        <v>1</v>
      </c>
      <c r="AG35" s="4"/>
      <c r="AH35" s="13"/>
      <c r="AI35" s="39" t="s">
        <v>36</v>
      </c>
      <c r="AJ35" s="55"/>
      <c r="AK35">
        <f>COUNTIF(TableA[#This Row], 1)</f>
        <v>3</v>
      </c>
      <c r="AL35">
        <f>COUNTIF(TableB[#This Row], 1)</f>
        <v>4</v>
      </c>
      <c r="AM35">
        <f>COUNTIF(TableC[#This Row], 1)</f>
        <v>3</v>
      </c>
      <c r="AN35">
        <f>COUNTIF(TableD[#This Row], 1)</f>
        <v>3</v>
      </c>
      <c r="AO35">
        <f>COUNTIF(TableE[#This Row], 1)</f>
        <v>1</v>
      </c>
      <c r="AP35">
        <f>COUNTIF(TableF[#This Row], 1)</f>
        <v>3</v>
      </c>
      <c r="AQ35">
        <f>COUNTIF(TableG[#This Row], 1)</f>
        <v>3</v>
      </c>
      <c r="AT35" s="4"/>
      <c r="AU35" s="13"/>
      <c r="AV35" s="13" t="s">
        <v>36</v>
      </c>
      <c r="AW35" s="84"/>
      <c r="AX35" s="91">
        <f t="shared" si="35"/>
        <v>1</v>
      </c>
      <c r="AY35" s="108"/>
      <c r="AZ35" s="108"/>
      <c r="BA35" s="108"/>
      <c r="BB35" s="77">
        <f t="shared" si="36"/>
        <v>1</v>
      </c>
      <c r="BC35" s="77"/>
      <c r="BD35" s="77"/>
      <c r="BE35" s="77"/>
      <c r="BF35" s="77">
        <f t="shared" si="37"/>
        <v>0.75</v>
      </c>
      <c r="BG35" s="77"/>
      <c r="BH35" s="77"/>
      <c r="BI35" s="77"/>
      <c r="BJ35" s="77">
        <f t="shared" si="38"/>
        <v>0.75</v>
      </c>
      <c r="BK35" s="77"/>
      <c r="BL35" s="77"/>
      <c r="BM35" s="77"/>
      <c r="BN35" s="77">
        <f t="shared" si="39"/>
        <v>0.33333333333333331</v>
      </c>
      <c r="BO35" s="77"/>
      <c r="BP35" s="77"/>
      <c r="BQ35" s="77"/>
      <c r="BR35" s="77">
        <f t="shared" si="40"/>
        <v>0.75</v>
      </c>
      <c r="BS35" s="111"/>
      <c r="BT35" s="111"/>
      <c r="BU35" s="111"/>
      <c r="BV35" s="92">
        <f t="shared" si="41"/>
        <v>1</v>
      </c>
      <c r="BW35" s="116"/>
      <c r="BX35" s="116"/>
      <c r="BY35" s="103"/>
      <c r="CB35" s="67"/>
      <c r="CC35" s="71"/>
      <c r="CD35" s="71"/>
      <c r="CE35" s="71"/>
    </row>
    <row r="36" spans="2:83" x14ac:dyDescent="0.25">
      <c r="B36" s="4"/>
      <c r="C36" s="13" t="s">
        <v>37</v>
      </c>
      <c r="D36" s="39" t="s">
        <v>38</v>
      </c>
      <c r="E36" s="55"/>
      <c r="F36" s="47">
        <v>1</v>
      </c>
      <c r="G36" s="1">
        <v>0</v>
      </c>
      <c r="H36" s="33">
        <v>0</v>
      </c>
      <c r="I36" s="45">
        <v>1</v>
      </c>
      <c r="J36" s="1">
        <v>1</v>
      </c>
      <c r="K36" s="1">
        <v>1</v>
      </c>
      <c r="L36" s="33">
        <v>1</v>
      </c>
      <c r="M36" s="45">
        <v>1</v>
      </c>
      <c r="N36" s="1">
        <v>1</v>
      </c>
      <c r="O36" s="1">
        <v>1</v>
      </c>
      <c r="P36" s="5">
        <v>1</v>
      </c>
      <c r="Q36" s="45">
        <v>0</v>
      </c>
      <c r="R36" s="1">
        <v>1</v>
      </c>
      <c r="S36" s="1">
        <v>1</v>
      </c>
      <c r="T36" s="5">
        <v>1</v>
      </c>
      <c r="U36" s="45">
        <v>0</v>
      </c>
      <c r="V36" s="1">
        <v>0</v>
      </c>
      <c r="W36" s="33">
        <v>0</v>
      </c>
      <c r="X36" s="45">
        <v>0</v>
      </c>
      <c r="Y36" s="1">
        <v>1</v>
      </c>
      <c r="Z36" s="1">
        <v>1</v>
      </c>
      <c r="AA36" s="33">
        <v>1</v>
      </c>
      <c r="AB36" s="45">
        <v>1</v>
      </c>
      <c r="AC36" s="1">
        <v>1</v>
      </c>
      <c r="AD36" s="33">
        <v>1</v>
      </c>
      <c r="AG36" s="4"/>
      <c r="AH36" s="13" t="s">
        <v>37</v>
      </c>
      <c r="AI36" s="39" t="s">
        <v>38</v>
      </c>
      <c r="AJ36" s="55"/>
      <c r="AK36">
        <f>COUNTIF(TableA[#This Row], 1)</f>
        <v>1</v>
      </c>
      <c r="AL36">
        <f>COUNTIF(TableB[#This Row], 1)</f>
        <v>4</v>
      </c>
      <c r="AM36">
        <f>COUNTIF(TableC[#This Row], 1)</f>
        <v>4</v>
      </c>
      <c r="AN36">
        <f>COUNTIF(TableD[#This Row], 1)</f>
        <v>3</v>
      </c>
      <c r="AO36">
        <f>COUNTIF(TableE[#This Row], 1)</f>
        <v>0</v>
      </c>
      <c r="AP36">
        <f>COUNTIF(TableF[#This Row], 1)</f>
        <v>3</v>
      </c>
      <c r="AQ36">
        <f>COUNTIF(TableG[#This Row], 1)</f>
        <v>3</v>
      </c>
      <c r="AT36" s="4"/>
      <c r="AU36" s="13" t="s">
        <v>37</v>
      </c>
      <c r="AV36" s="13" t="s">
        <v>38</v>
      </c>
      <c r="AW36" s="84"/>
      <c r="AX36" s="91">
        <f t="shared" si="35"/>
        <v>0.33333333333333331</v>
      </c>
      <c r="AY36" s="108"/>
      <c r="AZ36" s="108"/>
      <c r="BA36" s="108"/>
      <c r="BB36" s="77">
        <f t="shared" si="36"/>
        <v>1</v>
      </c>
      <c r="BC36" s="77"/>
      <c r="BD36" s="77"/>
      <c r="BE36" s="77"/>
      <c r="BF36" s="77">
        <f t="shared" si="37"/>
        <v>1</v>
      </c>
      <c r="BG36" s="77"/>
      <c r="BH36" s="77"/>
      <c r="BI36" s="77"/>
      <c r="BJ36" s="77">
        <f t="shared" si="38"/>
        <v>0.75</v>
      </c>
      <c r="BK36" s="77"/>
      <c r="BL36" s="77"/>
      <c r="BM36" s="77"/>
      <c r="BN36" s="77">
        <f t="shared" si="39"/>
        <v>0</v>
      </c>
      <c r="BO36" s="77"/>
      <c r="BP36" s="77"/>
      <c r="BQ36" s="77"/>
      <c r="BR36" s="77">
        <f t="shared" si="40"/>
        <v>0.75</v>
      </c>
      <c r="BS36" s="111"/>
      <c r="BT36" s="111"/>
      <c r="BU36" s="111"/>
      <c r="BV36" s="92">
        <f t="shared" si="41"/>
        <v>1</v>
      </c>
      <c r="BW36" s="116"/>
      <c r="BX36" s="116"/>
      <c r="BY36" s="116"/>
      <c r="CB36" s="67"/>
      <c r="CC36" s="71"/>
      <c r="CD36" s="71"/>
      <c r="CE36" s="71"/>
    </row>
    <row r="37" spans="2:83" x14ac:dyDescent="0.25">
      <c r="B37" s="4"/>
      <c r="C37" s="13" t="s">
        <v>39</v>
      </c>
      <c r="D37" s="40" t="s">
        <v>40</v>
      </c>
      <c r="E37" s="56"/>
      <c r="F37" s="47">
        <v>1</v>
      </c>
      <c r="G37" s="1">
        <v>0</v>
      </c>
      <c r="H37" s="33">
        <v>0</v>
      </c>
      <c r="I37" s="45">
        <v>1</v>
      </c>
      <c r="J37" s="1">
        <v>1</v>
      </c>
      <c r="K37" s="1">
        <v>1</v>
      </c>
      <c r="L37" s="33">
        <v>1</v>
      </c>
      <c r="M37" s="45">
        <v>1</v>
      </c>
      <c r="N37" s="1">
        <v>1</v>
      </c>
      <c r="O37" s="1">
        <v>1</v>
      </c>
      <c r="P37" s="5">
        <v>1</v>
      </c>
      <c r="Q37" s="45">
        <v>1</v>
      </c>
      <c r="R37" s="1">
        <v>0</v>
      </c>
      <c r="S37" s="1">
        <v>1</v>
      </c>
      <c r="T37" s="5">
        <v>0</v>
      </c>
      <c r="U37" s="45">
        <v>0</v>
      </c>
      <c r="V37" s="1">
        <v>0</v>
      </c>
      <c r="W37" s="33">
        <v>0</v>
      </c>
      <c r="X37" s="45">
        <v>0</v>
      </c>
      <c r="Y37" s="1">
        <v>1</v>
      </c>
      <c r="Z37" s="1">
        <v>0</v>
      </c>
      <c r="AA37" s="33">
        <v>1</v>
      </c>
      <c r="AB37" s="45">
        <v>1</v>
      </c>
      <c r="AC37" s="1">
        <v>1</v>
      </c>
      <c r="AD37" s="33">
        <v>1</v>
      </c>
      <c r="AG37" s="4"/>
      <c r="AH37" s="13" t="s">
        <v>39</v>
      </c>
      <c r="AI37" s="40" t="s">
        <v>40</v>
      </c>
      <c r="AJ37" s="56"/>
      <c r="AK37">
        <f>COUNTIF(TableA[#This Row], 1)</f>
        <v>1</v>
      </c>
      <c r="AL37">
        <f>COUNTIF(TableB[#This Row], 1)</f>
        <v>4</v>
      </c>
      <c r="AM37">
        <f>COUNTIF(TableC[#This Row], 1)</f>
        <v>4</v>
      </c>
      <c r="AN37">
        <f>COUNTIF(TableD[#This Row], 1)</f>
        <v>2</v>
      </c>
      <c r="AO37">
        <f>COUNTIF(TableE[#This Row], 1)</f>
        <v>0</v>
      </c>
      <c r="AP37">
        <f>COUNTIF(TableF[#This Row], 1)</f>
        <v>2</v>
      </c>
      <c r="AQ37">
        <f>COUNTIF(TableG[#This Row], 1)</f>
        <v>3</v>
      </c>
      <c r="AT37" s="4"/>
      <c r="AU37" s="13" t="s">
        <v>39</v>
      </c>
      <c r="AV37" s="78" t="s">
        <v>40</v>
      </c>
      <c r="AW37" s="85"/>
      <c r="AX37" s="91">
        <f t="shared" si="35"/>
        <v>0.33333333333333331</v>
      </c>
      <c r="AY37" s="108"/>
      <c r="AZ37" s="108"/>
      <c r="BA37" s="108"/>
      <c r="BB37" s="77">
        <f t="shared" si="36"/>
        <v>1</v>
      </c>
      <c r="BC37" s="77"/>
      <c r="BD37" s="77"/>
      <c r="BE37" s="77"/>
      <c r="BF37" s="77">
        <f t="shared" si="37"/>
        <v>1</v>
      </c>
      <c r="BG37" s="77"/>
      <c r="BH37" s="77"/>
      <c r="BI37" s="77"/>
      <c r="BJ37" s="77">
        <f t="shared" si="38"/>
        <v>0.5</v>
      </c>
      <c r="BK37" s="77"/>
      <c r="BL37" s="77"/>
      <c r="BM37" s="77"/>
      <c r="BN37" s="77">
        <f t="shared" si="39"/>
        <v>0</v>
      </c>
      <c r="BO37" s="77"/>
      <c r="BP37" s="77"/>
      <c r="BQ37" s="77"/>
      <c r="BR37" s="77">
        <f t="shared" si="40"/>
        <v>0.5</v>
      </c>
      <c r="BS37" s="111"/>
      <c r="BT37" s="111"/>
      <c r="BU37" s="111"/>
      <c r="BV37" s="92">
        <f t="shared" si="41"/>
        <v>1</v>
      </c>
      <c r="BW37" s="116"/>
      <c r="BX37" s="116"/>
      <c r="BY37" s="116"/>
      <c r="CB37" s="67"/>
      <c r="CC37" s="71"/>
      <c r="CD37" s="72"/>
      <c r="CE37" s="72"/>
    </row>
    <row r="38" spans="2:83" ht="29.25" x14ac:dyDescent="0.25">
      <c r="B38" s="4"/>
      <c r="C38" s="13" t="s">
        <v>41</v>
      </c>
      <c r="D38" s="40" t="s">
        <v>42</v>
      </c>
      <c r="E38" s="56"/>
      <c r="F38" s="47">
        <v>1</v>
      </c>
      <c r="G38" s="1">
        <v>0</v>
      </c>
      <c r="H38" s="33">
        <v>1</v>
      </c>
      <c r="I38" s="45">
        <v>1</v>
      </c>
      <c r="J38" s="1">
        <v>1</v>
      </c>
      <c r="K38" s="1">
        <v>1</v>
      </c>
      <c r="L38" s="33">
        <v>1</v>
      </c>
      <c r="M38" s="45">
        <v>1</v>
      </c>
      <c r="N38" s="1">
        <v>0</v>
      </c>
      <c r="O38" s="1">
        <v>0</v>
      </c>
      <c r="P38" s="5">
        <v>1</v>
      </c>
      <c r="Q38" s="45">
        <v>1</v>
      </c>
      <c r="R38" s="1">
        <v>1</v>
      </c>
      <c r="S38" s="1">
        <v>1</v>
      </c>
      <c r="T38" s="5">
        <v>0</v>
      </c>
      <c r="U38" s="45">
        <v>1</v>
      </c>
      <c r="V38" s="1">
        <v>0</v>
      </c>
      <c r="W38" s="33">
        <v>0</v>
      </c>
      <c r="X38" s="45">
        <v>1</v>
      </c>
      <c r="Y38" s="1">
        <v>1</v>
      </c>
      <c r="Z38" s="1">
        <v>1</v>
      </c>
      <c r="AA38" s="33">
        <v>1</v>
      </c>
      <c r="AB38" s="45">
        <v>1</v>
      </c>
      <c r="AC38" s="1">
        <v>1</v>
      </c>
      <c r="AD38" s="33">
        <v>1</v>
      </c>
      <c r="AG38" s="4"/>
      <c r="AH38" s="13" t="s">
        <v>41</v>
      </c>
      <c r="AI38" s="40" t="s">
        <v>42</v>
      </c>
      <c r="AJ38" s="56"/>
      <c r="AK38">
        <f>COUNTIF(TableA[#This Row], 1)</f>
        <v>2</v>
      </c>
      <c r="AL38">
        <f>COUNTIF(TableB[#This Row], 1)</f>
        <v>4</v>
      </c>
      <c r="AM38">
        <f>COUNTIF(TableC[#This Row], 1)</f>
        <v>2</v>
      </c>
      <c r="AN38">
        <f>COUNTIF(TableD[#This Row], 1)</f>
        <v>3</v>
      </c>
      <c r="AO38">
        <f>COUNTIF(TableE[#This Row], 1)</f>
        <v>1</v>
      </c>
      <c r="AP38">
        <f>COUNTIF(TableF[#This Row], 1)</f>
        <v>4</v>
      </c>
      <c r="AQ38">
        <f>COUNTIF(TableG[#This Row], 1)</f>
        <v>3</v>
      </c>
      <c r="AT38" s="4"/>
      <c r="AU38" s="13" t="s">
        <v>41</v>
      </c>
      <c r="AV38" s="78" t="s">
        <v>42</v>
      </c>
      <c r="AW38" s="85"/>
      <c r="AX38" s="91">
        <f t="shared" si="35"/>
        <v>0.66666666666666663</v>
      </c>
      <c r="AY38" s="108"/>
      <c r="AZ38" s="108"/>
      <c r="BA38" s="108"/>
      <c r="BB38" s="77">
        <f t="shared" si="36"/>
        <v>1</v>
      </c>
      <c r="BC38" s="77"/>
      <c r="BD38" s="77"/>
      <c r="BE38" s="77"/>
      <c r="BF38" s="77">
        <f t="shared" si="37"/>
        <v>0.5</v>
      </c>
      <c r="BG38" s="77"/>
      <c r="BH38" s="77"/>
      <c r="BI38" s="77"/>
      <c r="BJ38" s="77">
        <f t="shared" si="38"/>
        <v>0.75</v>
      </c>
      <c r="BK38" s="77"/>
      <c r="BL38" s="77"/>
      <c r="BM38" s="77"/>
      <c r="BN38" s="77">
        <f t="shared" si="39"/>
        <v>0.33333333333333331</v>
      </c>
      <c r="BO38" s="77"/>
      <c r="BP38" s="77"/>
      <c r="BQ38" s="77"/>
      <c r="BR38" s="77">
        <f t="shared" si="40"/>
        <v>1</v>
      </c>
      <c r="BS38" s="111"/>
      <c r="BT38" s="111"/>
      <c r="BU38" s="111"/>
      <c r="BV38" s="92">
        <f t="shared" si="41"/>
        <v>1</v>
      </c>
      <c r="BW38" s="116"/>
      <c r="BX38" s="116"/>
      <c r="BY38" s="116"/>
      <c r="CB38" s="67"/>
      <c r="CC38" s="71"/>
      <c r="CD38" s="72"/>
      <c r="CE38" s="72"/>
    </row>
    <row r="39" spans="2:83" x14ac:dyDescent="0.25">
      <c r="B39" s="4"/>
      <c r="C39" s="13" t="s">
        <v>43</v>
      </c>
      <c r="D39" s="39" t="s">
        <v>44</v>
      </c>
      <c r="E39" s="55"/>
      <c r="F39" s="47">
        <v>1</v>
      </c>
      <c r="G39" s="1">
        <v>1</v>
      </c>
      <c r="H39" s="33">
        <v>1</v>
      </c>
      <c r="I39" s="45">
        <v>1</v>
      </c>
      <c r="J39" s="1">
        <v>1</v>
      </c>
      <c r="K39" s="1">
        <v>1</v>
      </c>
      <c r="L39" s="33">
        <v>1</v>
      </c>
      <c r="M39" s="45">
        <v>1</v>
      </c>
      <c r="N39" s="1">
        <v>1</v>
      </c>
      <c r="O39" s="1">
        <v>1</v>
      </c>
      <c r="P39" s="5">
        <v>0</v>
      </c>
      <c r="Q39" s="45">
        <v>1</v>
      </c>
      <c r="R39" s="1">
        <v>0</v>
      </c>
      <c r="S39" s="1">
        <v>0</v>
      </c>
      <c r="T39" s="5">
        <v>1</v>
      </c>
      <c r="U39" s="45">
        <v>1</v>
      </c>
      <c r="V39" s="1">
        <v>0</v>
      </c>
      <c r="W39" s="33">
        <v>0</v>
      </c>
      <c r="X39" s="45">
        <v>1</v>
      </c>
      <c r="Y39" s="1">
        <v>1</v>
      </c>
      <c r="Z39" s="1">
        <v>1</v>
      </c>
      <c r="AA39" s="33">
        <v>1</v>
      </c>
      <c r="AB39" s="45">
        <v>1</v>
      </c>
      <c r="AC39" s="1">
        <v>1</v>
      </c>
      <c r="AD39" s="33">
        <v>1</v>
      </c>
      <c r="AG39" s="4"/>
      <c r="AH39" s="13" t="s">
        <v>43</v>
      </c>
      <c r="AI39" s="39" t="s">
        <v>44</v>
      </c>
      <c r="AJ39" s="55"/>
      <c r="AK39">
        <f>COUNTIF(TableA[#This Row], 1)</f>
        <v>3</v>
      </c>
      <c r="AL39">
        <f>COUNTIF(TableB[#This Row], 1)</f>
        <v>4</v>
      </c>
      <c r="AM39">
        <f>COUNTIF(TableC[#This Row], 1)</f>
        <v>3</v>
      </c>
      <c r="AN39">
        <f>COUNTIF(TableD[#This Row], 1)</f>
        <v>2</v>
      </c>
      <c r="AO39">
        <f>COUNTIF(TableE[#This Row], 1)</f>
        <v>1</v>
      </c>
      <c r="AP39">
        <f>COUNTIF(TableF[#This Row], 1)</f>
        <v>4</v>
      </c>
      <c r="AQ39">
        <f>COUNTIF(TableG[#This Row], 1)</f>
        <v>3</v>
      </c>
      <c r="AT39" s="4"/>
      <c r="AU39" s="13" t="s">
        <v>43</v>
      </c>
      <c r="AV39" s="13" t="s">
        <v>44</v>
      </c>
      <c r="AW39" s="84"/>
      <c r="AX39" s="91">
        <f t="shared" si="35"/>
        <v>1</v>
      </c>
      <c r="AY39" s="108"/>
      <c r="AZ39" s="108"/>
      <c r="BA39" s="108"/>
      <c r="BB39" s="77">
        <f t="shared" si="36"/>
        <v>1</v>
      </c>
      <c r="BC39" s="77"/>
      <c r="BD39" s="77"/>
      <c r="BE39" s="77"/>
      <c r="BF39" s="77">
        <f t="shared" si="37"/>
        <v>0.75</v>
      </c>
      <c r="BG39" s="77"/>
      <c r="BH39" s="77"/>
      <c r="BI39" s="77"/>
      <c r="BJ39" s="77">
        <f t="shared" si="38"/>
        <v>0.5</v>
      </c>
      <c r="BK39" s="77"/>
      <c r="BL39" s="77"/>
      <c r="BM39" s="77"/>
      <c r="BN39" s="77">
        <f t="shared" si="39"/>
        <v>0.33333333333333331</v>
      </c>
      <c r="BO39" s="77"/>
      <c r="BP39" s="77"/>
      <c r="BQ39" s="77"/>
      <c r="BR39" s="77">
        <f t="shared" si="40"/>
        <v>1</v>
      </c>
      <c r="BS39" s="111"/>
      <c r="BT39" s="111"/>
      <c r="BU39" s="111"/>
      <c r="BV39" s="92">
        <f t="shared" si="41"/>
        <v>1</v>
      </c>
      <c r="BW39" s="116"/>
      <c r="BX39" s="116"/>
      <c r="BY39" s="116"/>
      <c r="CB39" s="67"/>
      <c r="CC39" s="71"/>
      <c r="CD39" s="71"/>
      <c r="CE39" s="71"/>
    </row>
    <row r="40" spans="2:83" x14ac:dyDescent="0.25">
      <c r="B40" s="4"/>
      <c r="C40" s="13" t="s">
        <v>45</v>
      </c>
      <c r="D40" s="39" t="s">
        <v>46</v>
      </c>
      <c r="E40" s="55"/>
      <c r="F40" s="47">
        <v>0</v>
      </c>
      <c r="G40" s="1">
        <v>1</v>
      </c>
      <c r="H40" s="33">
        <v>1</v>
      </c>
      <c r="I40" s="45">
        <v>1</v>
      </c>
      <c r="J40" s="1">
        <v>1</v>
      </c>
      <c r="K40" s="1">
        <v>1</v>
      </c>
      <c r="L40" s="33">
        <v>1</v>
      </c>
      <c r="M40" s="45">
        <v>1</v>
      </c>
      <c r="N40" s="1">
        <v>1</v>
      </c>
      <c r="O40" s="1">
        <v>1</v>
      </c>
      <c r="P40" s="5">
        <v>1</v>
      </c>
      <c r="Q40" s="45">
        <v>1</v>
      </c>
      <c r="R40" s="1">
        <v>1</v>
      </c>
      <c r="S40" s="1">
        <v>1</v>
      </c>
      <c r="T40" s="5">
        <v>1</v>
      </c>
      <c r="U40" s="45">
        <v>1</v>
      </c>
      <c r="V40" s="1">
        <v>1</v>
      </c>
      <c r="W40" s="33">
        <v>1</v>
      </c>
      <c r="X40" s="45">
        <v>1</v>
      </c>
      <c r="Y40" s="1">
        <v>1</v>
      </c>
      <c r="Z40" s="1">
        <v>1</v>
      </c>
      <c r="AA40" s="33">
        <v>1</v>
      </c>
      <c r="AB40" s="45">
        <v>1</v>
      </c>
      <c r="AC40" s="1">
        <v>1</v>
      </c>
      <c r="AD40" s="33">
        <v>1</v>
      </c>
      <c r="AG40" s="4"/>
      <c r="AH40" s="13" t="s">
        <v>45</v>
      </c>
      <c r="AI40" s="39" t="s">
        <v>46</v>
      </c>
      <c r="AJ40" s="55"/>
      <c r="AK40">
        <f>COUNTIF(TableA[#This Row], 1)</f>
        <v>2</v>
      </c>
      <c r="AL40">
        <f>COUNTIF(TableB[#This Row], 1)</f>
        <v>4</v>
      </c>
      <c r="AM40">
        <f>COUNTIF(TableC[#This Row], 1)</f>
        <v>4</v>
      </c>
      <c r="AN40">
        <f>COUNTIF(TableD[#This Row], 1)</f>
        <v>4</v>
      </c>
      <c r="AO40">
        <f>COUNTIF(TableE[#This Row], 1)</f>
        <v>3</v>
      </c>
      <c r="AP40">
        <f>COUNTIF(TableF[#This Row], 1)</f>
        <v>4</v>
      </c>
      <c r="AQ40">
        <f>COUNTIF(TableG[#This Row], 1)</f>
        <v>3</v>
      </c>
      <c r="AT40" s="4"/>
      <c r="AU40" s="13" t="s">
        <v>45</v>
      </c>
      <c r="AV40" s="13" t="s">
        <v>46</v>
      </c>
      <c r="AW40" s="84"/>
      <c r="AX40" s="91">
        <f t="shared" si="35"/>
        <v>0.66666666666666663</v>
      </c>
      <c r="AY40" s="108"/>
      <c r="AZ40" s="108"/>
      <c r="BA40" s="108"/>
      <c r="BB40" s="77">
        <f t="shared" si="36"/>
        <v>1</v>
      </c>
      <c r="BC40" s="77"/>
      <c r="BD40" s="77"/>
      <c r="BE40" s="77"/>
      <c r="BF40" s="77">
        <f t="shared" si="37"/>
        <v>1</v>
      </c>
      <c r="BG40" s="77"/>
      <c r="BH40" s="77"/>
      <c r="BI40" s="77"/>
      <c r="BJ40" s="77">
        <f t="shared" si="38"/>
        <v>1</v>
      </c>
      <c r="BK40" s="77"/>
      <c r="BL40" s="77"/>
      <c r="BM40" s="77"/>
      <c r="BN40" s="77">
        <f t="shared" si="39"/>
        <v>1</v>
      </c>
      <c r="BO40" s="77"/>
      <c r="BP40" s="77"/>
      <c r="BQ40" s="77"/>
      <c r="BR40" s="77">
        <f t="shared" si="40"/>
        <v>1</v>
      </c>
      <c r="BS40" s="111"/>
      <c r="BT40" s="111"/>
      <c r="BU40" s="111"/>
      <c r="BV40" s="92">
        <f t="shared" si="41"/>
        <v>1</v>
      </c>
      <c r="BW40" s="116"/>
      <c r="BX40" s="116"/>
      <c r="BY40" s="116"/>
      <c r="CB40" s="67"/>
      <c r="CC40" s="71"/>
      <c r="CD40" s="71"/>
      <c r="CE40" s="71"/>
    </row>
    <row r="41" spans="2:83" x14ac:dyDescent="0.25">
      <c r="B41" s="4"/>
      <c r="C41" s="13" t="s">
        <v>47</v>
      </c>
      <c r="D41" s="39" t="s">
        <v>48</v>
      </c>
      <c r="E41" s="55"/>
      <c r="F41" s="47">
        <v>0</v>
      </c>
      <c r="G41" s="1">
        <v>1</v>
      </c>
      <c r="H41" s="33">
        <v>1</v>
      </c>
      <c r="I41" s="45">
        <v>1</v>
      </c>
      <c r="J41" s="1">
        <v>1</v>
      </c>
      <c r="K41" s="1">
        <v>1</v>
      </c>
      <c r="L41" s="33">
        <v>1</v>
      </c>
      <c r="M41" s="45">
        <v>1</v>
      </c>
      <c r="N41" s="1">
        <v>1</v>
      </c>
      <c r="O41" s="1">
        <v>1</v>
      </c>
      <c r="P41" s="5">
        <v>1</v>
      </c>
      <c r="Q41" s="45">
        <v>1</v>
      </c>
      <c r="R41" s="1">
        <v>0</v>
      </c>
      <c r="S41" s="1">
        <v>0</v>
      </c>
      <c r="T41" s="5">
        <v>1</v>
      </c>
      <c r="U41" s="45">
        <v>1</v>
      </c>
      <c r="V41" s="1">
        <v>1</v>
      </c>
      <c r="W41" s="33">
        <v>1</v>
      </c>
      <c r="X41" s="45">
        <v>1</v>
      </c>
      <c r="Y41" s="1">
        <v>1</v>
      </c>
      <c r="Z41" s="1">
        <v>1</v>
      </c>
      <c r="AA41" s="33">
        <v>1</v>
      </c>
      <c r="AB41" s="45">
        <v>1</v>
      </c>
      <c r="AC41" s="1">
        <v>1</v>
      </c>
      <c r="AD41" s="33">
        <v>1</v>
      </c>
      <c r="AG41" s="4"/>
      <c r="AH41" s="13" t="s">
        <v>47</v>
      </c>
      <c r="AI41" s="39" t="s">
        <v>48</v>
      </c>
      <c r="AJ41" s="55"/>
      <c r="AK41">
        <f>COUNTIF(TableA[#This Row], 1)</f>
        <v>2</v>
      </c>
      <c r="AL41">
        <f>COUNTIF(TableB[#This Row], 1)</f>
        <v>4</v>
      </c>
      <c r="AM41">
        <f>COUNTIF(TableC[#This Row], 1)</f>
        <v>4</v>
      </c>
      <c r="AN41">
        <f>COUNTIF(TableD[#This Row], 1)</f>
        <v>2</v>
      </c>
      <c r="AO41">
        <f>COUNTIF(TableE[#This Row], 1)</f>
        <v>3</v>
      </c>
      <c r="AP41">
        <f>COUNTIF(TableF[#This Row], 1)</f>
        <v>4</v>
      </c>
      <c r="AQ41">
        <f>COUNTIF(TableG[#This Row], 1)</f>
        <v>3</v>
      </c>
      <c r="AT41" s="4"/>
      <c r="AU41" s="13" t="s">
        <v>47</v>
      </c>
      <c r="AV41" s="13" t="s">
        <v>48</v>
      </c>
      <c r="AW41" s="84"/>
      <c r="AX41" s="91">
        <f t="shared" si="35"/>
        <v>0.66666666666666663</v>
      </c>
      <c r="AY41" s="108"/>
      <c r="AZ41" s="108"/>
      <c r="BA41" s="108"/>
      <c r="BB41" s="77">
        <f t="shared" si="36"/>
        <v>1</v>
      </c>
      <c r="BC41" s="77"/>
      <c r="BD41" s="77"/>
      <c r="BE41" s="77"/>
      <c r="BF41" s="77">
        <f t="shared" si="37"/>
        <v>1</v>
      </c>
      <c r="BG41" s="77"/>
      <c r="BH41" s="77"/>
      <c r="BI41" s="77"/>
      <c r="BJ41" s="77">
        <f t="shared" si="38"/>
        <v>0.5</v>
      </c>
      <c r="BK41" s="77"/>
      <c r="BL41" s="77"/>
      <c r="BM41" s="77"/>
      <c r="BN41" s="77">
        <f t="shared" si="39"/>
        <v>1</v>
      </c>
      <c r="BO41" s="77"/>
      <c r="BP41" s="77"/>
      <c r="BQ41" s="77"/>
      <c r="BR41" s="77">
        <f t="shared" si="40"/>
        <v>1</v>
      </c>
      <c r="BS41" s="111"/>
      <c r="BT41" s="111"/>
      <c r="BU41" s="111"/>
      <c r="BV41" s="92">
        <f t="shared" si="41"/>
        <v>1</v>
      </c>
      <c r="BW41" s="116"/>
      <c r="BX41" s="116"/>
      <c r="BY41" s="116"/>
      <c r="CB41" s="67"/>
      <c r="CC41" s="71"/>
      <c r="CD41" s="71"/>
      <c r="CE41" s="71"/>
    </row>
    <row r="42" spans="2:83" x14ac:dyDescent="0.25">
      <c r="B42" s="4"/>
      <c r="C42" s="13" t="s">
        <v>49</v>
      </c>
      <c r="D42" s="39" t="s">
        <v>50</v>
      </c>
      <c r="E42" s="55"/>
      <c r="F42" s="47">
        <v>0</v>
      </c>
      <c r="G42" s="1">
        <v>1</v>
      </c>
      <c r="H42" s="33">
        <v>1</v>
      </c>
      <c r="I42" s="45">
        <v>1</v>
      </c>
      <c r="J42" s="1">
        <v>1</v>
      </c>
      <c r="K42" s="1">
        <v>1</v>
      </c>
      <c r="L42" s="33">
        <v>1</v>
      </c>
      <c r="M42" s="45">
        <v>1</v>
      </c>
      <c r="N42" s="1">
        <v>1</v>
      </c>
      <c r="O42" s="1">
        <v>1</v>
      </c>
      <c r="P42" s="5">
        <v>0</v>
      </c>
      <c r="Q42" s="45">
        <v>1</v>
      </c>
      <c r="R42" s="1">
        <v>1</v>
      </c>
      <c r="S42" s="1">
        <v>1</v>
      </c>
      <c r="T42" s="5">
        <v>0</v>
      </c>
      <c r="U42" s="45">
        <v>1</v>
      </c>
      <c r="V42" s="1">
        <v>1</v>
      </c>
      <c r="W42" s="33">
        <v>1</v>
      </c>
      <c r="X42" s="45">
        <v>1</v>
      </c>
      <c r="Y42" s="1">
        <v>1</v>
      </c>
      <c r="Z42" s="1">
        <v>1</v>
      </c>
      <c r="AA42" s="33">
        <v>1</v>
      </c>
      <c r="AB42" s="45">
        <v>1</v>
      </c>
      <c r="AC42" s="1">
        <v>1</v>
      </c>
      <c r="AD42" s="33">
        <v>1</v>
      </c>
      <c r="AG42" s="4"/>
      <c r="AH42" s="13" t="s">
        <v>49</v>
      </c>
      <c r="AI42" s="39" t="s">
        <v>50</v>
      </c>
      <c r="AJ42" s="55"/>
      <c r="AK42">
        <f>COUNTIF(TableA[#This Row], 1)</f>
        <v>2</v>
      </c>
      <c r="AL42">
        <f>COUNTIF(TableB[#This Row], 1)</f>
        <v>4</v>
      </c>
      <c r="AM42">
        <f>COUNTIF(TableC[#This Row], 1)</f>
        <v>3</v>
      </c>
      <c r="AN42">
        <f>COUNTIF(TableD[#This Row], 1)</f>
        <v>3</v>
      </c>
      <c r="AO42">
        <f>COUNTIF(TableE[#This Row], 1)</f>
        <v>3</v>
      </c>
      <c r="AP42">
        <f>COUNTIF(TableF[#This Row], 1)</f>
        <v>4</v>
      </c>
      <c r="AQ42">
        <f>COUNTIF(TableG[#This Row], 1)</f>
        <v>3</v>
      </c>
      <c r="AT42" s="4"/>
      <c r="AU42" s="13" t="s">
        <v>49</v>
      </c>
      <c r="AV42" s="13" t="s">
        <v>50</v>
      </c>
      <c r="AW42" s="84"/>
      <c r="AX42" s="91">
        <f t="shared" si="35"/>
        <v>0.66666666666666663</v>
      </c>
      <c r="AY42" s="108"/>
      <c r="AZ42" s="108"/>
      <c r="BA42" s="108"/>
      <c r="BB42" s="77">
        <f t="shared" si="36"/>
        <v>1</v>
      </c>
      <c r="BC42" s="77"/>
      <c r="BD42" s="77"/>
      <c r="BE42" s="77"/>
      <c r="BF42" s="77">
        <f t="shared" si="37"/>
        <v>0.75</v>
      </c>
      <c r="BG42" s="77"/>
      <c r="BH42" s="77"/>
      <c r="BI42" s="77"/>
      <c r="BJ42" s="77">
        <f t="shared" si="38"/>
        <v>0.75</v>
      </c>
      <c r="BK42" s="77"/>
      <c r="BL42" s="77"/>
      <c r="BM42" s="77"/>
      <c r="BN42" s="77">
        <f t="shared" si="39"/>
        <v>1</v>
      </c>
      <c r="BO42" s="77"/>
      <c r="BP42" s="77"/>
      <c r="BQ42" s="77"/>
      <c r="BR42" s="77">
        <f t="shared" si="40"/>
        <v>1</v>
      </c>
      <c r="BS42" s="111"/>
      <c r="BT42" s="111"/>
      <c r="BU42" s="111"/>
      <c r="BV42" s="92">
        <f t="shared" si="41"/>
        <v>1</v>
      </c>
      <c r="BW42" s="116"/>
      <c r="BX42" s="116"/>
      <c r="BY42" s="116"/>
      <c r="CB42" s="67"/>
      <c r="CC42" s="71"/>
      <c r="CD42" s="71"/>
      <c r="CE42" s="71"/>
    </row>
    <row r="43" spans="2:83" x14ac:dyDescent="0.25">
      <c r="B43" s="4"/>
      <c r="C43" s="13" t="s">
        <v>51</v>
      </c>
      <c r="D43" s="39" t="s">
        <v>52</v>
      </c>
      <c r="E43" s="55"/>
      <c r="F43" s="47">
        <v>0</v>
      </c>
      <c r="G43" s="1">
        <v>1</v>
      </c>
      <c r="H43" s="33">
        <v>1</v>
      </c>
      <c r="I43" s="45">
        <v>1</v>
      </c>
      <c r="J43" s="1">
        <v>1</v>
      </c>
      <c r="K43" s="1">
        <v>1</v>
      </c>
      <c r="L43" s="33">
        <v>1</v>
      </c>
      <c r="M43" s="45">
        <v>1</v>
      </c>
      <c r="N43" s="1">
        <v>1</v>
      </c>
      <c r="O43" s="1">
        <v>1</v>
      </c>
      <c r="P43" s="5">
        <v>1</v>
      </c>
      <c r="Q43" s="45">
        <v>0</v>
      </c>
      <c r="R43" s="1">
        <v>1</v>
      </c>
      <c r="S43" s="1">
        <v>0</v>
      </c>
      <c r="T43" s="5">
        <v>1</v>
      </c>
      <c r="U43" s="45">
        <v>1</v>
      </c>
      <c r="V43" s="1">
        <v>1</v>
      </c>
      <c r="W43" s="33">
        <v>1</v>
      </c>
      <c r="X43" s="45">
        <v>1</v>
      </c>
      <c r="Y43" s="1">
        <v>1</v>
      </c>
      <c r="Z43" s="1">
        <v>1</v>
      </c>
      <c r="AA43" s="33">
        <v>1</v>
      </c>
      <c r="AB43" s="45">
        <v>1</v>
      </c>
      <c r="AC43" s="1">
        <v>1</v>
      </c>
      <c r="AD43" s="33">
        <v>1</v>
      </c>
      <c r="AG43" s="4"/>
      <c r="AH43" s="13" t="s">
        <v>51</v>
      </c>
      <c r="AI43" s="39" t="s">
        <v>52</v>
      </c>
      <c r="AJ43" s="55"/>
      <c r="AK43">
        <f>COUNTIF(TableA[#This Row], 1)</f>
        <v>2</v>
      </c>
      <c r="AL43">
        <f>COUNTIF(TableB[#This Row], 1)</f>
        <v>4</v>
      </c>
      <c r="AM43">
        <f>COUNTIF(TableC[#This Row], 1)</f>
        <v>4</v>
      </c>
      <c r="AN43">
        <f>COUNTIF(TableD[#This Row], 1)</f>
        <v>2</v>
      </c>
      <c r="AO43">
        <f>COUNTIF(TableE[#This Row], 1)</f>
        <v>3</v>
      </c>
      <c r="AP43">
        <f>COUNTIF(TableF[#This Row], 1)</f>
        <v>4</v>
      </c>
      <c r="AQ43">
        <f>COUNTIF(TableG[#This Row], 1)</f>
        <v>3</v>
      </c>
      <c r="AT43" s="4"/>
      <c r="AU43" s="13" t="s">
        <v>51</v>
      </c>
      <c r="AV43" s="13" t="s">
        <v>52</v>
      </c>
      <c r="AW43" s="84"/>
      <c r="AX43" s="91">
        <f t="shared" si="35"/>
        <v>0.66666666666666663</v>
      </c>
      <c r="AY43" s="108"/>
      <c r="AZ43" s="108"/>
      <c r="BA43" s="108"/>
      <c r="BB43" s="77">
        <f t="shared" si="36"/>
        <v>1</v>
      </c>
      <c r="BC43" s="77"/>
      <c r="BD43" s="77"/>
      <c r="BE43" s="77"/>
      <c r="BF43" s="77">
        <f t="shared" si="37"/>
        <v>1</v>
      </c>
      <c r="BG43" s="77"/>
      <c r="BH43" s="77"/>
      <c r="BI43" s="77"/>
      <c r="BJ43" s="77">
        <f t="shared" si="38"/>
        <v>0.5</v>
      </c>
      <c r="BK43" s="77"/>
      <c r="BL43" s="77"/>
      <c r="BM43" s="77"/>
      <c r="BN43" s="77">
        <f t="shared" si="39"/>
        <v>1</v>
      </c>
      <c r="BO43" s="77"/>
      <c r="BP43" s="77"/>
      <c r="BQ43" s="77"/>
      <c r="BR43" s="77">
        <f t="shared" si="40"/>
        <v>1</v>
      </c>
      <c r="BS43" s="111"/>
      <c r="BT43" s="111"/>
      <c r="BU43" s="111"/>
      <c r="BV43" s="92">
        <f t="shared" si="41"/>
        <v>1</v>
      </c>
      <c r="BW43" s="116"/>
      <c r="BX43" s="116"/>
      <c r="BY43" s="116"/>
      <c r="CB43" s="67"/>
      <c r="CC43" s="71"/>
      <c r="CD43" s="71"/>
      <c r="CE43" s="71"/>
    </row>
    <row r="44" spans="2:83" x14ac:dyDescent="0.25">
      <c r="B44" s="4"/>
      <c r="C44" s="13" t="s">
        <v>53</v>
      </c>
      <c r="D44" s="39" t="s">
        <v>54</v>
      </c>
      <c r="E44" s="55"/>
      <c r="F44" s="47">
        <v>1</v>
      </c>
      <c r="G44" s="1">
        <v>1</v>
      </c>
      <c r="H44" s="33">
        <v>0</v>
      </c>
      <c r="I44" s="45">
        <v>1</v>
      </c>
      <c r="J44" s="1">
        <v>1</v>
      </c>
      <c r="K44" s="1">
        <v>1</v>
      </c>
      <c r="L44" s="33">
        <v>1</v>
      </c>
      <c r="M44" s="45">
        <v>1</v>
      </c>
      <c r="N44" s="1">
        <v>1</v>
      </c>
      <c r="O44" s="1">
        <v>1</v>
      </c>
      <c r="P44" s="5">
        <v>1</v>
      </c>
      <c r="Q44" s="45">
        <v>1</v>
      </c>
      <c r="R44" s="1">
        <v>0</v>
      </c>
      <c r="S44" s="1">
        <v>1</v>
      </c>
      <c r="T44" s="5">
        <v>1</v>
      </c>
      <c r="U44" s="45">
        <v>0</v>
      </c>
      <c r="V44" s="1">
        <v>1</v>
      </c>
      <c r="W44" s="33">
        <v>1</v>
      </c>
      <c r="X44" s="45">
        <v>1</v>
      </c>
      <c r="Y44" s="1">
        <v>1</v>
      </c>
      <c r="Z44" s="1">
        <v>1</v>
      </c>
      <c r="AA44" s="33">
        <v>0</v>
      </c>
      <c r="AB44" s="45">
        <v>1</v>
      </c>
      <c r="AC44" s="1">
        <v>1</v>
      </c>
      <c r="AD44" s="33">
        <v>1</v>
      </c>
      <c r="AG44" s="4"/>
      <c r="AH44" s="13" t="s">
        <v>53</v>
      </c>
      <c r="AI44" s="39" t="s">
        <v>54</v>
      </c>
      <c r="AJ44" s="55"/>
      <c r="AK44">
        <f>COUNTIF(TableA[#This Row], 1)</f>
        <v>2</v>
      </c>
      <c r="AL44">
        <f>COUNTIF(TableB[#This Row], 1)</f>
        <v>4</v>
      </c>
      <c r="AM44">
        <f>COUNTIF(TableC[#This Row], 1)</f>
        <v>4</v>
      </c>
      <c r="AN44">
        <f>COUNTIF(TableD[#This Row], 1)</f>
        <v>3</v>
      </c>
      <c r="AO44">
        <f>COUNTIF(TableE[#This Row], 1)</f>
        <v>2</v>
      </c>
      <c r="AP44">
        <f>COUNTIF(TableF[#This Row], 1)</f>
        <v>3</v>
      </c>
      <c r="AQ44">
        <f>COUNTIF(TableG[#This Row], 1)</f>
        <v>3</v>
      </c>
      <c r="AT44" s="4"/>
      <c r="AU44" s="13" t="s">
        <v>53</v>
      </c>
      <c r="AV44" s="13" t="s">
        <v>54</v>
      </c>
      <c r="AW44" s="84"/>
      <c r="AX44" s="91">
        <f t="shared" si="35"/>
        <v>0.66666666666666663</v>
      </c>
      <c r="AY44" s="108"/>
      <c r="AZ44" s="108"/>
      <c r="BA44" s="108"/>
      <c r="BB44" s="77">
        <f t="shared" si="36"/>
        <v>1</v>
      </c>
      <c r="BC44" s="77"/>
      <c r="BD44" s="77"/>
      <c r="BE44" s="77"/>
      <c r="BF44" s="77">
        <f t="shared" si="37"/>
        <v>1</v>
      </c>
      <c r="BG44" s="77"/>
      <c r="BH44" s="77"/>
      <c r="BI44" s="77"/>
      <c r="BJ44" s="77">
        <f t="shared" si="38"/>
        <v>0.75</v>
      </c>
      <c r="BK44" s="77"/>
      <c r="BL44" s="77"/>
      <c r="BM44" s="77"/>
      <c r="BN44" s="77">
        <f t="shared" si="39"/>
        <v>0.66666666666666663</v>
      </c>
      <c r="BO44" s="77"/>
      <c r="BP44" s="77"/>
      <c r="BQ44" s="77"/>
      <c r="BR44" s="77">
        <f t="shared" si="40"/>
        <v>0.75</v>
      </c>
      <c r="BS44" s="111"/>
      <c r="BT44" s="111"/>
      <c r="BU44" s="111"/>
      <c r="BV44" s="92">
        <f t="shared" si="41"/>
        <v>1</v>
      </c>
      <c r="BW44" s="116"/>
      <c r="BX44" s="116"/>
      <c r="BY44" s="116"/>
      <c r="CB44" s="67"/>
      <c r="CC44" s="71"/>
      <c r="CD44" s="71"/>
      <c r="CE44" s="71"/>
    </row>
    <row r="45" spans="2:83" x14ac:dyDescent="0.25">
      <c r="B45" s="4"/>
      <c r="C45" s="13" t="s">
        <v>55</v>
      </c>
      <c r="D45" s="39" t="s">
        <v>56</v>
      </c>
      <c r="E45" s="55"/>
      <c r="F45" s="47">
        <v>1</v>
      </c>
      <c r="G45" s="1">
        <v>1</v>
      </c>
      <c r="H45" s="33">
        <v>0</v>
      </c>
      <c r="I45" s="45">
        <v>1</v>
      </c>
      <c r="J45" s="1">
        <v>1</v>
      </c>
      <c r="K45" s="1">
        <v>1</v>
      </c>
      <c r="L45" s="33">
        <v>1</v>
      </c>
      <c r="M45" s="45">
        <v>1</v>
      </c>
      <c r="N45" s="1">
        <v>1</v>
      </c>
      <c r="O45" s="1">
        <v>1</v>
      </c>
      <c r="P45" s="5">
        <v>1</v>
      </c>
      <c r="Q45" s="45">
        <v>0</v>
      </c>
      <c r="R45" s="1">
        <v>1</v>
      </c>
      <c r="S45" s="1">
        <v>1</v>
      </c>
      <c r="T45" s="5">
        <v>1</v>
      </c>
      <c r="U45" s="45">
        <v>0</v>
      </c>
      <c r="V45" s="1">
        <v>1</v>
      </c>
      <c r="W45" s="33">
        <v>0</v>
      </c>
      <c r="X45" s="45">
        <v>1</v>
      </c>
      <c r="Y45" s="1">
        <v>1</v>
      </c>
      <c r="Z45" s="1">
        <v>1</v>
      </c>
      <c r="AA45" s="33">
        <v>0</v>
      </c>
      <c r="AB45" s="45">
        <v>1</v>
      </c>
      <c r="AC45" s="1">
        <v>1</v>
      </c>
      <c r="AD45" s="33">
        <v>1</v>
      </c>
      <c r="AG45" s="4"/>
      <c r="AH45" s="13" t="s">
        <v>55</v>
      </c>
      <c r="AI45" s="39" t="s">
        <v>56</v>
      </c>
      <c r="AJ45" s="55"/>
      <c r="AK45">
        <f>COUNTIF(TableA[#This Row], 1)</f>
        <v>2</v>
      </c>
      <c r="AL45">
        <f>COUNTIF(TableB[#This Row], 1)</f>
        <v>4</v>
      </c>
      <c r="AM45">
        <f>COUNTIF(TableC[#This Row], 1)</f>
        <v>4</v>
      </c>
      <c r="AN45">
        <f>COUNTIF(TableD[#This Row], 1)</f>
        <v>3</v>
      </c>
      <c r="AO45">
        <f>COUNTIF(TableE[#This Row], 1)</f>
        <v>1</v>
      </c>
      <c r="AP45">
        <f>COUNTIF(TableF[#This Row], 1)</f>
        <v>3</v>
      </c>
      <c r="AQ45">
        <f>COUNTIF(TableG[#This Row], 1)</f>
        <v>3</v>
      </c>
      <c r="AT45" s="4"/>
      <c r="AU45" s="13" t="s">
        <v>55</v>
      </c>
      <c r="AV45" s="13" t="s">
        <v>56</v>
      </c>
      <c r="AW45" s="84"/>
      <c r="AX45" s="91">
        <f t="shared" si="35"/>
        <v>0.66666666666666663</v>
      </c>
      <c r="AY45" s="108"/>
      <c r="AZ45" s="108"/>
      <c r="BA45" s="108"/>
      <c r="BB45" s="77">
        <f t="shared" si="36"/>
        <v>1</v>
      </c>
      <c r="BC45" s="77"/>
      <c r="BD45" s="77"/>
      <c r="BE45" s="77"/>
      <c r="BF45" s="77">
        <f t="shared" si="37"/>
        <v>1</v>
      </c>
      <c r="BG45" s="77"/>
      <c r="BH45" s="77"/>
      <c r="BI45" s="77"/>
      <c r="BJ45" s="77">
        <f t="shared" si="38"/>
        <v>0.75</v>
      </c>
      <c r="BK45" s="77"/>
      <c r="BL45" s="77"/>
      <c r="BM45" s="77"/>
      <c r="BN45" s="77">
        <f t="shared" si="39"/>
        <v>0.33333333333333331</v>
      </c>
      <c r="BO45" s="77"/>
      <c r="BP45" s="77"/>
      <c r="BQ45" s="77"/>
      <c r="BR45" s="77">
        <f t="shared" si="40"/>
        <v>0.75</v>
      </c>
      <c r="BS45" s="111"/>
      <c r="BT45" s="111"/>
      <c r="BU45" s="111"/>
      <c r="BV45" s="92">
        <f t="shared" si="41"/>
        <v>1</v>
      </c>
      <c r="BW45" s="116"/>
      <c r="BX45" s="116"/>
      <c r="BY45" s="116"/>
      <c r="CB45" s="67"/>
      <c r="CC45" s="71"/>
      <c r="CD45" s="71"/>
      <c r="CE45" s="71"/>
    </row>
    <row r="46" spans="2:83" x14ac:dyDescent="0.25">
      <c r="B46" s="4"/>
      <c r="C46" s="13" t="s">
        <v>57</v>
      </c>
      <c r="D46" s="39" t="s">
        <v>58</v>
      </c>
      <c r="E46" s="55"/>
      <c r="F46" s="47">
        <v>1</v>
      </c>
      <c r="G46" s="1">
        <v>1</v>
      </c>
      <c r="H46" s="33">
        <v>1</v>
      </c>
      <c r="I46" s="45">
        <v>1</v>
      </c>
      <c r="J46" s="1">
        <v>1</v>
      </c>
      <c r="K46" s="1">
        <v>1</v>
      </c>
      <c r="L46" s="33">
        <v>1</v>
      </c>
      <c r="M46" s="45">
        <v>1</v>
      </c>
      <c r="N46" s="1">
        <v>1</v>
      </c>
      <c r="O46" s="1">
        <v>1</v>
      </c>
      <c r="P46" s="5">
        <v>0</v>
      </c>
      <c r="Q46" s="45">
        <v>1</v>
      </c>
      <c r="R46" s="1">
        <v>1</v>
      </c>
      <c r="S46" s="1">
        <v>1</v>
      </c>
      <c r="T46" s="5">
        <v>1</v>
      </c>
      <c r="U46" s="45">
        <v>0</v>
      </c>
      <c r="V46" s="1">
        <v>1</v>
      </c>
      <c r="W46" s="33">
        <v>0</v>
      </c>
      <c r="X46" s="45">
        <v>1</v>
      </c>
      <c r="Y46" s="1">
        <v>1</v>
      </c>
      <c r="Z46" s="1">
        <v>1</v>
      </c>
      <c r="AA46" s="33">
        <v>1</v>
      </c>
      <c r="AB46" s="45">
        <v>1</v>
      </c>
      <c r="AC46" s="1">
        <v>1</v>
      </c>
      <c r="AD46" s="33">
        <v>1</v>
      </c>
      <c r="AG46" s="4"/>
      <c r="AH46" s="13" t="s">
        <v>57</v>
      </c>
      <c r="AI46" s="39" t="s">
        <v>58</v>
      </c>
      <c r="AJ46" s="55"/>
      <c r="AK46">
        <f>COUNTIF(TableA[#This Row], 1)</f>
        <v>3</v>
      </c>
      <c r="AL46">
        <f>COUNTIF(TableB[#This Row], 1)</f>
        <v>4</v>
      </c>
      <c r="AM46">
        <f>COUNTIF(TableC[#This Row], 1)</f>
        <v>3</v>
      </c>
      <c r="AN46">
        <f>COUNTIF(TableD[#This Row], 1)</f>
        <v>4</v>
      </c>
      <c r="AO46">
        <f>COUNTIF(TableE[#This Row], 1)</f>
        <v>1</v>
      </c>
      <c r="AP46">
        <f>COUNTIF(TableF[#This Row], 1)</f>
        <v>4</v>
      </c>
      <c r="AQ46">
        <f>COUNTIF(TableG[#This Row], 1)</f>
        <v>3</v>
      </c>
      <c r="AT46" s="4"/>
      <c r="AU46" s="13" t="s">
        <v>57</v>
      </c>
      <c r="AV46" s="13" t="s">
        <v>58</v>
      </c>
      <c r="AW46" s="84"/>
      <c r="AX46" s="91">
        <f t="shared" si="35"/>
        <v>1</v>
      </c>
      <c r="AY46" s="108"/>
      <c r="AZ46" s="108"/>
      <c r="BA46" s="108"/>
      <c r="BB46" s="77">
        <f t="shared" si="36"/>
        <v>1</v>
      </c>
      <c r="BC46" s="77"/>
      <c r="BD46" s="77"/>
      <c r="BE46" s="77"/>
      <c r="BF46" s="77">
        <f t="shared" si="37"/>
        <v>0.75</v>
      </c>
      <c r="BG46" s="77"/>
      <c r="BH46" s="77"/>
      <c r="BI46" s="77"/>
      <c r="BJ46" s="77">
        <f t="shared" si="38"/>
        <v>1</v>
      </c>
      <c r="BK46" s="77"/>
      <c r="BL46" s="77"/>
      <c r="BM46" s="77"/>
      <c r="BN46" s="77">
        <f t="shared" si="39"/>
        <v>0.33333333333333331</v>
      </c>
      <c r="BO46" s="77"/>
      <c r="BP46" s="77"/>
      <c r="BQ46" s="77"/>
      <c r="BR46" s="77">
        <f t="shared" si="40"/>
        <v>1</v>
      </c>
      <c r="BS46" s="111"/>
      <c r="BT46" s="111"/>
      <c r="BU46" s="111"/>
      <c r="BV46" s="92">
        <f t="shared" si="41"/>
        <v>1</v>
      </c>
      <c r="BW46" s="116"/>
      <c r="BX46" s="116"/>
      <c r="BY46" s="116"/>
      <c r="CB46" s="67"/>
      <c r="CC46" s="71"/>
      <c r="CD46" s="71"/>
      <c r="CE46" s="71"/>
    </row>
    <row r="47" spans="2:83" ht="24" customHeight="1" x14ac:dyDescent="0.25">
      <c r="B47" s="4"/>
      <c r="C47" s="13" t="s">
        <v>59</v>
      </c>
      <c r="D47" s="40" t="s">
        <v>60</v>
      </c>
      <c r="E47" s="56"/>
      <c r="F47" s="47">
        <v>1</v>
      </c>
      <c r="G47" s="1">
        <v>1</v>
      </c>
      <c r="H47" s="33">
        <v>1</v>
      </c>
      <c r="I47" s="45">
        <v>0</v>
      </c>
      <c r="J47" s="1">
        <v>1</v>
      </c>
      <c r="K47" s="1">
        <v>1</v>
      </c>
      <c r="L47" s="33">
        <v>1</v>
      </c>
      <c r="M47" s="45">
        <v>1</v>
      </c>
      <c r="N47" s="1">
        <v>1</v>
      </c>
      <c r="O47" s="1">
        <v>0</v>
      </c>
      <c r="P47" s="5">
        <v>1</v>
      </c>
      <c r="Q47" s="45">
        <v>1</v>
      </c>
      <c r="R47" s="1">
        <v>1</v>
      </c>
      <c r="S47" s="1">
        <v>1</v>
      </c>
      <c r="T47" s="5">
        <v>1</v>
      </c>
      <c r="U47" s="45">
        <v>0</v>
      </c>
      <c r="V47" s="1">
        <v>1</v>
      </c>
      <c r="W47" s="33">
        <v>0</v>
      </c>
      <c r="X47" s="45">
        <v>1</v>
      </c>
      <c r="Y47" s="1">
        <v>1</v>
      </c>
      <c r="Z47" s="1">
        <v>0</v>
      </c>
      <c r="AA47" s="33">
        <v>1</v>
      </c>
      <c r="AB47" s="45">
        <v>1</v>
      </c>
      <c r="AC47" s="1">
        <v>1</v>
      </c>
      <c r="AD47" s="33">
        <v>1</v>
      </c>
      <c r="AG47" s="4"/>
      <c r="AH47" s="13" t="s">
        <v>59</v>
      </c>
      <c r="AI47" s="40" t="s">
        <v>60</v>
      </c>
      <c r="AJ47" s="56"/>
      <c r="AK47">
        <f>COUNTIF(TableA[#This Row], 1)</f>
        <v>3</v>
      </c>
      <c r="AL47">
        <f>COUNTIF(TableB[#This Row], 1)</f>
        <v>3</v>
      </c>
      <c r="AM47">
        <f>COUNTIF(TableC[#This Row], 1)</f>
        <v>3</v>
      </c>
      <c r="AN47">
        <f>COUNTIF(TableD[#This Row], 1)</f>
        <v>4</v>
      </c>
      <c r="AO47">
        <f>COUNTIF(TableE[#This Row], 1)</f>
        <v>1</v>
      </c>
      <c r="AP47">
        <f>COUNTIF(TableF[#This Row], 1)</f>
        <v>3</v>
      </c>
      <c r="AQ47">
        <f>COUNTIF(TableG[#This Row], 1)</f>
        <v>3</v>
      </c>
      <c r="AT47" s="4"/>
      <c r="AU47" s="13" t="s">
        <v>59</v>
      </c>
      <c r="AV47" s="78" t="s">
        <v>60</v>
      </c>
      <c r="AW47" s="85"/>
      <c r="AX47" s="91">
        <f t="shared" si="35"/>
        <v>1</v>
      </c>
      <c r="AY47" s="108"/>
      <c r="AZ47" s="108"/>
      <c r="BA47" s="108"/>
      <c r="BB47" s="77">
        <f t="shared" si="36"/>
        <v>0.75</v>
      </c>
      <c r="BC47" s="77"/>
      <c r="BD47" s="77"/>
      <c r="BE47" s="77"/>
      <c r="BF47" s="77">
        <f t="shared" si="37"/>
        <v>0.75</v>
      </c>
      <c r="BG47" s="77"/>
      <c r="BH47" s="77"/>
      <c r="BI47" s="77"/>
      <c r="BJ47" s="77">
        <f t="shared" si="38"/>
        <v>1</v>
      </c>
      <c r="BK47" s="77"/>
      <c r="BL47" s="77"/>
      <c r="BM47" s="77"/>
      <c r="BN47" s="77">
        <f t="shared" si="39"/>
        <v>0.33333333333333331</v>
      </c>
      <c r="BO47" s="77"/>
      <c r="BP47" s="77"/>
      <c r="BQ47" s="77"/>
      <c r="BR47" s="77">
        <f t="shared" si="40"/>
        <v>0.75</v>
      </c>
      <c r="BS47" s="111"/>
      <c r="BT47" s="111"/>
      <c r="BU47" s="111"/>
      <c r="BV47" s="92">
        <f t="shared" si="41"/>
        <v>1</v>
      </c>
      <c r="BW47" s="116"/>
      <c r="BX47" s="116"/>
      <c r="BY47" s="116"/>
      <c r="CB47" s="67"/>
      <c r="CC47" s="71"/>
      <c r="CD47" s="72"/>
      <c r="CE47" s="72"/>
    </row>
    <row r="48" spans="2:83" ht="29.25" x14ac:dyDescent="0.25">
      <c r="B48" s="4"/>
      <c r="C48" s="13" t="s">
        <v>61</v>
      </c>
      <c r="D48" s="40" t="s">
        <v>62</v>
      </c>
      <c r="E48" s="56"/>
      <c r="F48" s="47">
        <v>1</v>
      </c>
      <c r="G48" s="1">
        <v>1</v>
      </c>
      <c r="H48" s="33">
        <v>1</v>
      </c>
      <c r="I48" s="45">
        <v>1</v>
      </c>
      <c r="J48" s="1">
        <v>1</v>
      </c>
      <c r="K48" s="1">
        <v>1</v>
      </c>
      <c r="L48" s="33">
        <v>1</v>
      </c>
      <c r="M48" s="45">
        <v>1</v>
      </c>
      <c r="N48" s="1">
        <v>0</v>
      </c>
      <c r="O48" s="1">
        <v>1</v>
      </c>
      <c r="P48" s="5">
        <v>1</v>
      </c>
      <c r="Q48" s="45">
        <v>1</v>
      </c>
      <c r="R48" s="1">
        <v>0</v>
      </c>
      <c r="S48" s="1">
        <v>0</v>
      </c>
      <c r="T48" s="5">
        <v>1</v>
      </c>
      <c r="U48" s="45">
        <v>0</v>
      </c>
      <c r="V48" s="1">
        <v>1</v>
      </c>
      <c r="W48" s="33">
        <v>0</v>
      </c>
      <c r="X48" s="45">
        <v>1</v>
      </c>
      <c r="Y48" s="1">
        <v>1</v>
      </c>
      <c r="Z48" s="1">
        <v>1</v>
      </c>
      <c r="AA48" s="33">
        <v>1</v>
      </c>
      <c r="AB48" s="45">
        <v>1</v>
      </c>
      <c r="AC48" s="1">
        <v>1</v>
      </c>
      <c r="AD48" s="33">
        <v>1</v>
      </c>
      <c r="AG48" s="4"/>
      <c r="AH48" s="13" t="s">
        <v>61</v>
      </c>
      <c r="AI48" s="40" t="s">
        <v>62</v>
      </c>
      <c r="AJ48" s="56"/>
      <c r="AK48">
        <f>COUNTIF(TableA[#This Row], 1)</f>
        <v>3</v>
      </c>
      <c r="AL48">
        <f>COUNTIF(TableB[#This Row], 1)</f>
        <v>4</v>
      </c>
      <c r="AM48">
        <f>COUNTIF(TableC[#This Row], 1)</f>
        <v>3</v>
      </c>
      <c r="AN48">
        <f>COUNTIF(TableD[#This Row], 1)</f>
        <v>2</v>
      </c>
      <c r="AO48">
        <f>COUNTIF(TableE[#This Row], 1)</f>
        <v>1</v>
      </c>
      <c r="AP48">
        <f>COUNTIF(TableF[#This Row], 1)</f>
        <v>4</v>
      </c>
      <c r="AQ48">
        <f>COUNTIF(TableG[#This Row], 1)</f>
        <v>3</v>
      </c>
      <c r="AT48" s="4"/>
      <c r="AU48" s="13" t="s">
        <v>61</v>
      </c>
      <c r="AV48" s="78" t="s">
        <v>62</v>
      </c>
      <c r="AW48" s="85"/>
      <c r="AX48" s="91">
        <f t="shared" si="35"/>
        <v>1</v>
      </c>
      <c r="AY48" s="108"/>
      <c r="AZ48" s="108"/>
      <c r="BA48" s="108"/>
      <c r="BB48" s="77">
        <f t="shared" si="36"/>
        <v>1</v>
      </c>
      <c r="BC48" s="77"/>
      <c r="BD48" s="77"/>
      <c r="BE48" s="77"/>
      <c r="BF48" s="77">
        <f t="shared" si="37"/>
        <v>0.75</v>
      </c>
      <c r="BG48" s="77"/>
      <c r="BH48" s="77"/>
      <c r="BI48" s="77"/>
      <c r="BJ48" s="77">
        <f t="shared" si="38"/>
        <v>0.5</v>
      </c>
      <c r="BK48" s="77"/>
      <c r="BL48" s="77"/>
      <c r="BM48" s="77"/>
      <c r="BN48" s="77">
        <f t="shared" si="39"/>
        <v>0.33333333333333331</v>
      </c>
      <c r="BO48" s="77"/>
      <c r="BP48" s="77"/>
      <c r="BQ48" s="77"/>
      <c r="BR48" s="77">
        <f t="shared" si="40"/>
        <v>1</v>
      </c>
      <c r="BS48" s="111"/>
      <c r="BT48" s="111"/>
      <c r="BU48" s="111"/>
      <c r="BV48" s="92">
        <f t="shared" si="41"/>
        <v>1</v>
      </c>
      <c r="BW48" s="116"/>
      <c r="BX48" s="116"/>
      <c r="BY48" s="116"/>
      <c r="CB48" s="67"/>
      <c r="CC48" s="71"/>
      <c r="CD48" s="72"/>
      <c r="CE48" s="72"/>
    </row>
    <row r="49" spans="2:83" x14ac:dyDescent="0.25">
      <c r="B49" s="4"/>
      <c r="C49" s="13" t="s">
        <v>63</v>
      </c>
      <c r="D49" s="39" t="s">
        <v>64</v>
      </c>
      <c r="E49" s="55"/>
      <c r="F49" s="47">
        <v>1</v>
      </c>
      <c r="G49" s="1">
        <v>1</v>
      </c>
      <c r="H49" s="33">
        <v>1</v>
      </c>
      <c r="I49" s="45">
        <v>1</v>
      </c>
      <c r="J49" s="1">
        <v>1</v>
      </c>
      <c r="K49" s="1">
        <v>1</v>
      </c>
      <c r="L49" s="33">
        <v>1</v>
      </c>
      <c r="M49" s="45">
        <v>1</v>
      </c>
      <c r="N49" s="1">
        <v>1</v>
      </c>
      <c r="O49" s="1">
        <v>1</v>
      </c>
      <c r="P49" s="5">
        <v>1</v>
      </c>
      <c r="Q49" s="45">
        <v>1</v>
      </c>
      <c r="R49" s="1">
        <v>1</v>
      </c>
      <c r="S49" s="1">
        <v>0</v>
      </c>
      <c r="T49" s="5">
        <v>1</v>
      </c>
      <c r="U49" s="45">
        <v>0</v>
      </c>
      <c r="V49" s="1">
        <v>1</v>
      </c>
      <c r="W49" s="33">
        <v>0</v>
      </c>
      <c r="X49" s="45">
        <v>1</v>
      </c>
      <c r="Y49" s="1">
        <v>1</v>
      </c>
      <c r="Z49" s="1">
        <v>1</v>
      </c>
      <c r="AA49" s="33">
        <v>1</v>
      </c>
      <c r="AB49" s="45">
        <v>1</v>
      </c>
      <c r="AC49" s="1">
        <v>1</v>
      </c>
      <c r="AD49" s="33">
        <v>1</v>
      </c>
      <c r="AG49" s="4"/>
      <c r="AH49" s="13" t="s">
        <v>63</v>
      </c>
      <c r="AI49" s="39" t="s">
        <v>64</v>
      </c>
      <c r="AJ49" s="55"/>
      <c r="AK49">
        <f>COUNTIF(TableA[#This Row], 1)</f>
        <v>3</v>
      </c>
      <c r="AL49">
        <f>COUNTIF(TableB[#This Row], 1)</f>
        <v>4</v>
      </c>
      <c r="AM49">
        <f>COUNTIF(TableC[#This Row], 1)</f>
        <v>4</v>
      </c>
      <c r="AN49">
        <f>COUNTIF(TableD[#This Row], 1)</f>
        <v>3</v>
      </c>
      <c r="AO49">
        <f>COUNTIF(TableE[#This Row], 1)</f>
        <v>1</v>
      </c>
      <c r="AP49">
        <f>COUNTIF(TableF[#This Row], 1)</f>
        <v>4</v>
      </c>
      <c r="AQ49">
        <f>COUNTIF(TableG[#This Row], 1)</f>
        <v>3</v>
      </c>
      <c r="AT49" s="4"/>
      <c r="AU49" s="13" t="s">
        <v>63</v>
      </c>
      <c r="AV49" s="13" t="s">
        <v>64</v>
      </c>
      <c r="AW49" s="84"/>
      <c r="AX49" s="91">
        <f t="shared" si="35"/>
        <v>1</v>
      </c>
      <c r="AY49" s="108"/>
      <c r="AZ49" s="108"/>
      <c r="BA49" s="108"/>
      <c r="BB49" s="77">
        <f t="shared" si="36"/>
        <v>1</v>
      </c>
      <c r="BC49" s="77"/>
      <c r="BD49" s="77"/>
      <c r="BE49" s="77"/>
      <c r="BF49" s="77">
        <f t="shared" si="37"/>
        <v>1</v>
      </c>
      <c r="BG49" s="77"/>
      <c r="BH49" s="77"/>
      <c r="BI49" s="77"/>
      <c r="BJ49" s="77">
        <f t="shared" si="38"/>
        <v>0.75</v>
      </c>
      <c r="BK49" s="77"/>
      <c r="BL49" s="77"/>
      <c r="BM49" s="77"/>
      <c r="BN49" s="77">
        <f t="shared" si="39"/>
        <v>0.33333333333333331</v>
      </c>
      <c r="BO49" s="77"/>
      <c r="BP49" s="77"/>
      <c r="BQ49" s="77"/>
      <c r="BR49" s="77">
        <f t="shared" si="40"/>
        <v>1</v>
      </c>
      <c r="BS49" s="111"/>
      <c r="BT49" s="111"/>
      <c r="BU49" s="111"/>
      <c r="BV49" s="92">
        <f t="shared" si="41"/>
        <v>1</v>
      </c>
      <c r="BW49" s="116"/>
      <c r="BX49" s="116"/>
      <c r="BY49" s="116"/>
      <c r="CB49" s="67"/>
      <c r="CC49" s="71"/>
      <c r="CD49" s="71"/>
      <c r="CE49" s="71"/>
    </row>
    <row r="50" spans="2:83" ht="29.25" x14ac:dyDescent="0.25">
      <c r="B50" s="4"/>
      <c r="C50" s="13" t="s">
        <v>65</v>
      </c>
      <c r="D50" s="40" t="s">
        <v>66</v>
      </c>
      <c r="E50" s="56"/>
      <c r="F50" s="47">
        <v>1</v>
      </c>
      <c r="G50" s="1">
        <v>1</v>
      </c>
      <c r="H50" s="33">
        <v>1</v>
      </c>
      <c r="I50" s="45">
        <v>1</v>
      </c>
      <c r="J50" s="1">
        <v>1</v>
      </c>
      <c r="K50" s="1">
        <v>1</v>
      </c>
      <c r="L50" s="33">
        <v>1</v>
      </c>
      <c r="M50" s="45">
        <v>1</v>
      </c>
      <c r="N50" s="1">
        <v>1</v>
      </c>
      <c r="O50" s="1">
        <v>1</v>
      </c>
      <c r="P50" s="5">
        <v>1</v>
      </c>
      <c r="Q50" s="45">
        <v>1</v>
      </c>
      <c r="R50" s="1">
        <v>1</v>
      </c>
      <c r="S50" s="1">
        <v>0</v>
      </c>
      <c r="T50" s="5">
        <v>1</v>
      </c>
      <c r="U50" s="45">
        <v>0</v>
      </c>
      <c r="V50" s="1">
        <v>1</v>
      </c>
      <c r="W50" s="33">
        <v>0</v>
      </c>
      <c r="X50" s="45">
        <v>1</v>
      </c>
      <c r="Y50" s="1">
        <v>1</v>
      </c>
      <c r="Z50" s="1">
        <v>1</v>
      </c>
      <c r="AA50" s="33">
        <v>1</v>
      </c>
      <c r="AB50" s="45">
        <v>1</v>
      </c>
      <c r="AC50" s="1">
        <v>1</v>
      </c>
      <c r="AD50" s="33">
        <v>1</v>
      </c>
      <c r="AG50" s="4"/>
      <c r="AH50" s="13" t="s">
        <v>65</v>
      </c>
      <c r="AI50" s="40" t="s">
        <v>66</v>
      </c>
      <c r="AJ50" s="56"/>
      <c r="AK50">
        <f>COUNTIF(TableA[#This Row], 1)</f>
        <v>3</v>
      </c>
      <c r="AL50">
        <f>COUNTIF(TableB[#This Row], 1)</f>
        <v>4</v>
      </c>
      <c r="AM50">
        <f>COUNTIF(TableC[#This Row], 1)</f>
        <v>4</v>
      </c>
      <c r="AN50">
        <f>COUNTIF(TableD[#This Row], 1)</f>
        <v>3</v>
      </c>
      <c r="AO50">
        <f>COUNTIF(TableE[#This Row], 1)</f>
        <v>1</v>
      </c>
      <c r="AP50">
        <f>COUNTIF(TableF[#This Row], 1)</f>
        <v>4</v>
      </c>
      <c r="AQ50">
        <f>COUNTIF(TableG[#This Row], 1)</f>
        <v>3</v>
      </c>
      <c r="AT50" s="4"/>
      <c r="AU50" s="13" t="s">
        <v>65</v>
      </c>
      <c r="AV50" s="78" t="s">
        <v>66</v>
      </c>
      <c r="AW50" s="85"/>
      <c r="AX50" s="91">
        <f t="shared" si="35"/>
        <v>1</v>
      </c>
      <c r="AY50" s="108"/>
      <c r="AZ50" s="108"/>
      <c r="BA50" s="108"/>
      <c r="BB50" s="77">
        <f t="shared" si="36"/>
        <v>1</v>
      </c>
      <c r="BC50" s="77"/>
      <c r="BD50" s="77"/>
      <c r="BE50" s="77"/>
      <c r="BF50" s="77">
        <f t="shared" si="37"/>
        <v>1</v>
      </c>
      <c r="BG50" s="77"/>
      <c r="BH50" s="77"/>
      <c r="BI50" s="77"/>
      <c r="BJ50" s="77">
        <f t="shared" si="38"/>
        <v>0.75</v>
      </c>
      <c r="BK50" s="77"/>
      <c r="BL50" s="77"/>
      <c r="BM50" s="77"/>
      <c r="BN50" s="77">
        <f t="shared" si="39"/>
        <v>0.33333333333333331</v>
      </c>
      <c r="BO50" s="77"/>
      <c r="BP50" s="77"/>
      <c r="BQ50" s="77"/>
      <c r="BR50" s="77">
        <f t="shared" si="40"/>
        <v>1</v>
      </c>
      <c r="BS50" s="111"/>
      <c r="BT50" s="111"/>
      <c r="BU50" s="111"/>
      <c r="BV50" s="92">
        <f t="shared" si="41"/>
        <v>1</v>
      </c>
      <c r="BW50" s="116"/>
      <c r="BX50" s="116"/>
      <c r="BY50" s="116"/>
      <c r="CB50" s="67"/>
      <c r="CC50" s="71"/>
      <c r="CD50" s="72"/>
      <c r="CE50" s="72"/>
    </row>
    <row r="51" spans="2:83" x14ac:dyDescent="0.25">
      <c r="B51" s="4"/>
      <c r="C51" s="13" t="s">
        <v>67</v>
      </c>
      <c r="D51" s="39" t="s">
        <v>68</v>
      </c>
      <c r="E51" s="55"/>
      <c r="F51" s="47">
        <v>1</v>
      </c>
      <c r="G51" s="1">
        <v>1</v>
      </c>
      <c r="H51" s="33">
        <v>1</v>
      </c>
      <c r="I51" s="45">
        <v>1</v>
      </c>
      <c r="J51" s="1">
        <v>1</v>
      </c>
      <c r="K51" s="1">
        <v>1</v>
      </c>
      <c r="L51" s="33">
        <v>1</v>
      </c>
      <c r="M51" s="45">
        <v>1</v>
      </c>
      <c r="N51" s="1">
        <v>1</v>
      </c>
      <c r="O51" s="1">
        <v>1</v>
      </c>
      <c r="P51" s="5">
        <v>1</v>
      </c>
      <c r="Q51" s="45">
        <v>1</v>
      </c>
      <c r="R51" s="1">
        <v>1</v>
      </c>
      <c r="S51" s="1">
        <v>1</v>
      </c>
      <c r="T51" s="5">
        <v>0</v>
      </c>
      <c r="U51" s="45">
        <v>0</v>
      </c>
      <c r="V51" s="1">
        <v>0</v>
      </c>
      <c r="W51" s="33">
        <v>0</v>
      </c>
      <c r="X51" s="45">
        <v>1</v>
      </c>
      <c r="Y51" s="1">
        <v>1</v>
      </c>
      <c r="Z51" s="1">
        <v>0</v>
      </c>
      <c r="AA51" s="33">
        <v>1</v>
      </c>
      <c r="AB51" s="45">
        <v>1</v>
      </c>
      <c r="AC51" s="1">
        <v>1</v>
      </c>
      <c r="AD51" s="33">
        <v>1</v>
      </c>
      <c r="AG51" s="4"/>
      <c r="AH51" s="13" t="s">
        <v>67</v>
      </c>
      <c r="AI51" s="39" t="s">
        <v>68</v>
      </c>
      <c r="AJ51" s="55"/>
      <c r="AK51">
        <f>COUNTIF(TableA[#This Row], 1)</f>
        <v>3</v>
      </c>
      <c r="AL51">
        <f>COUNTIF(TableB[#This Row], 1)</f>
        <v>4</v>
      </c>
      <c r="AM51">
        <f>COUNTIF(TableC[#This Row], 1)</f>
        <v>4</v>
      </c>
      <c r="AN51">
        <f>COUNTIF(TableD[#This Row], 1)</f>
        <v>3</v>
      </c>
      <c r="AO51">
        <f>COUNTIF(TableE[#This Row], 1)</f>
        <v>0</v>
      </c>
      <c r="AP51">
        <f>COUNTIF(TableF[#This Row], 1)</f>
        <v>3</v>
      </c>
      <c r="AQ51">
        <f>COUNTIF(TableG[#This Row], 1)</f>
        <v>3</v>
      </c>
      <c r="AT51" s="4"/>
      <c r="AU51" s="13" t="s">
        <v>67</v>
      </c>
      <c r="AV51" s="13" t="s">
        <v>68</v>
      </c>
      <c r="AW51" s="84"/>
      <c r="AX51" s="91">
        <f t="shared" si="35"/>
        <v>1</v>
      </c>
      <c r="AY51" s="108"/>
      <c r="AZ51" s="108"/>
      <c r="BA51" s="108"/>
      <c r="BB51" s="77">
        <f t="shared" si="36"/>
        <v>1</v>
      </c>
      <c r="BC51" s="77"/>
      <c r="BD51" s="77"/>
      <c r="BE51" s="77"/>
      <c r="BF51" s="77">
        <f t="shared" si="37"/>
        <v>1</v>
      </c>
      <c r="BG51" s="77"/>
      <c r="BH51" s="77"/>
      <c r="BI51" s="77"/>
      <c r="BJ51" s="77">
        <f t="shared" si="38"/>
        <v>0.75</v>
      </c>
      <c r="BK51" s="77"/>
      <c r="BL51" s="77"/>
      <c r="BM51" s="77"/>
      <c r="BN51" s="77">
        <f t="shared" si="39"/>
        <v>0</v>
      </c>
      <c r="BO51" s="77"/>
      <c r="BP51" s="77"/>
      <c r="BQ51" s="77"/>
      <c r="BR51" s="77">
        <f t="shared" si="40"/>
        <v>0.75</v>
      </c>
      <c r="BS51" s="111"/>
      <c r="BT51" s="111"/>
      <c r="BU51" s="111"/>
      <c r="BV51" s="92">
        <f t="shared" si="41"/>
        <v>1</v>
      </c>
      <c r="BW51" s="116"/>
      <c r="BX51" s="116"/>
      <c r="BY51" s="116"/>
      <c r="CB51" s="67"/>
      <c r="CC51" s="71"/>
      <c r="CD51" s="71"/>
      <c r="CE51" s="71"/>
    </row>
    <row r="52" spans="2:83" x14ac:dyDescent="0.25">
      <c r="B52" s="4"/>
      <c r="C52" s="13" t="s">
        <v>69</v>
      </c>
      <c r="D52" s="39" t="s">
        <v>70</v>
      </c>
      <c r="E52" s="55"/>
      <c r="F52" s="47">
        <v>1</v>
      </c>
      <c r="G52" s="1">
        <v>1</v>
      </c>
      <c r="H52" s="33">
        <v>0</v>
      </c>
      <c r="I52" s="45">
        <v>1</v>
      </c>
      <c r="J52" s="1">
        <v>1</v>
      </c>
      <c r="K52" s="1">
        <v>1</v>
      </c>
      <c r="L52" s="33">
        <v>0</v>
      </c>
      <c r="M52" s="45">
        <v>1</v>
      </c>
      <c r="N52" s="1">
        <v>1</v>
      </c>
      <c r="O52" s="1">
        <v>1</v>
      </c>
      <c r="P52" s="5">
        <v>1</v>
      </c>
      <c r="Q52" s="45">
        <v>1</v>
      </c>
      <c r="R52" s="1">
        <v>0</v>
      </c>
      <c r="S52" s="1">
        <v>0</v>
      </c>
      <c r="T52" s="5">
        <v>0</v>
      </c>
      <c r="U52" s="45">
        <v>0</v>
      </c>
      <c r="V52" s="1">
        <v>0</v>
      </c>
      <c r="W52" s="33">
        <v>0</v>
      </c>
      <c r="X52" s="45">
        <v>0</v>
      </c>
      <c r="Y52" s="1">
        <v>1</v>
      </c>
      <c r="Z52" s="1">
        <v>0</v>
      </c>
      <c r="AA52" s="33">
        <v>0</v>
      </c>
      <c r="AB52" s="45">
        <v>1</v>
      </c>
      <c r="AC52" s="1">
        <v>1</v>
      </c>
      <c r="AD52" s="33">
        <v>1</v>
      </c>
      <c r="AG52" s="4"/>
      <c r="AH52" s="13" t="s">
        <v>69</v>
      </c>
      <c r="AI52" s="39" t="s">
        <v>70</v>
      </c>
      <c r="AJ52" s="55"/>
      <c r="AK52">
        <f>COUNTIF(TableA[#This Row], 1)</f>
        <v>2</v>
      </c>
      <c r="AL52">
        <f>COUNTIF(TableB[#This Row], 1)</f>
        <v>3</v>
      </c>
      <c r="AM52">
        <f>COUNTIF(TableC[#This Row], 1)</f>
        <v>4</v>
      </c>
      <c r="AN52">
        <f>COUNTIF(TableD[#This Row], 1)</f>
        <v>1</v>
      </c>
      <c r="AO52">
        <f>COUNTIF(TableE[#This Row], 1)</f>
        <v>0</v>
      </c>
      <c r="AP52">
        <f>COUNTIF(TableF[#This Row], 1)</f>
        <v>1</v>
      </c>
      <c r="AQ52">
        <f>COUNTIF(TableG[#This Row], 1)</f>
        <v>3</v>
      </c>
      <c r="AT52" s="4"/>
      <c r="AU52" s="13" t="s">
        <v>69</v>
      </c>
      <c r="AV52" s="13" t="s">
        <v>70</v>
      </c>
      <c r="AW52" s="84"/>
      <c r="AX52" s="91">
        <f t="shared" si="35"/>
        <v>0.66666666666666663</v>
      </c>
      <c r="AY52" s="108"/>
      <c r="AZ52" s="108"/>
      <c r="BA52" s="108"/>
      <c r="BB52" s="77">
        <f t="shared" si="36"/>
        <v>0.75</v>
      </c>
      <c r="BC52" s="77"/>
      <c r="BD52" s="77"/>
      <c r="BE52" s="77"/>
      <c r="BF52" s="77">
        <f t="shared" si="37"/>
        <v>1</v>
      </c>
      <c r="BG52" s="77"/>
      <c r="BH52" s="77"/>
      <c r="BI52" s="77"/>
      <c r="BJ52" s="77">
        <f t="shared" si="38"/>
        <v>0.25</v>
      </c>
      <c r="BK52" s="77"/>
      <c r="BL52" s="77"/>
      <c r="BM52" s="77"/>
      <c r="BN52" s="77">
        <f t="shared" si="39"/>
        <v>0</v>
      </c>
      <c r="BO52" s="77"/>
      <c r="BP52" s="77"/>
      <c r="BQ52" s="77"/>
      <c r="BR52" s="77">
        <f t="shared" si="40"/>
        <v>0.25</v>
      </c>
      <c r="BS52" s="111"/>
      <c r="BT52" s="111"/>
      <c r="BU52" s="111"/>
      <c r="BV52" s="92">
        <f t="shared" si="41"/>
        <v>1</v>
      </c>
      <c r="BW52" s="116"/>
      <c r="BX52" s="116"/>
      <c r="BY52" s="116"/>
      <c r="CB52" s="67"/>
      <c r="CC52" s="71"/>
      <c r="CD52" s="71"/>
      <c r="CE52" s="71"/>
    </row>
    <row r="53" spans="2:83" ht="28.5" customHeight="1" x14ac:dyDescent="0.25">
      <c r="B53" s="4"/>
      <c r="C53" s="13" t="s">
        <v>71</v>
      </c>
      <c r="D53" s="40" t="s">
        <v>72</v>
      </c>
      <c r="E53" s="56"/>
      <c r="F53" s="47">
        <v>1</v>
      </c>
      <c r="G53" s="1">
        <v>1</v>
      </c>
      <c r="H53" s="33">
        <v>0</v>
      </c>
      <c r="I53" s="45">
        <v>1</v>
      </c>
      <c r="J53" s="1">
        <v>1</v>
      </c>
      <c r="K53" s="1">
        <v>1</v>
      </c>
      <c r="L53" s="33">
        <v>1</v>
      </c>
      <c r="M53" s="45">
        <v>0</v>
      </c>
      <c r="N53" s="1">
        <v>1</v>
      </c>
      <c r="O53" s="1">
        <v>1</v>
      </c>
      <c r="P53" s="5">
        <v>1</v>
      </c>
      <c r="Q53" s="45">
        <v>1</v>
      </c>
      <c r="R53" s="1">
        <v>0</v>
      </c>
      <c r="S53" s="1">
        <v>1</v>
      </c>
      <c r="T53" s="5">
        <v>1</v>
      </c>
      <c r="U53" s="45">
        <v>1</v>
      </c>
      <c r="V53" s="1">
        <v>0</v>
      </c>
      <c r="W53" s="33">
        <v>1</v>
      </c>
      <c r="X53" s="45">
        <v>0</v>
      </c>
      <c r="Y53" s="1">
        <v>1</v>
      </c>
      <c r="Z53" s="1">
        <v>0</v>
      </c>
      <c r="AA53" s="33">
        <v>0</v>
      </c>
      <c r="AB53" s="45">
        <v>1</v>
      </c>
      <c r="AC53" s="1">
        <v>1</v>
      </c>
      <c r="AD53" s="33">
        <v>1</v>
      </c>
      <c r="AG53" s="4"/>
      <c r="AH53" s="13" t="s">
        <v>71</v>
      </c>
      <c r="AI53" s="40" t="s">
        <v>72</v>
      </c>
      <c r="AJ53" s="56"/>
      <c r="AK53">
        <f>COUNTIF(TableA[#This Row], 1)</f>
        <v>2</v>
      </c>
      <c r="AL53">
        <f>COUNTIF(TableB[#This Row], 1)</f>
        <v>4</v>
      </c>
      <c r="AM53">
        <f>COUNTIF(TableC[#This Row], 1)</f>
        <v>3</v>
      </c>
      <c r="AN53">
        <f>COUNTIF(TableD[#This Row], 1)</f>
        <v>3</v>
      </c>
      <c r="AO53">
        <f>COUNTIF(TableE[#This Row], 1)</f>
        <v>2</v>
      </c>
      <c r="AP53">
        <f>COUNTIF(TableF[#This Row], 1)</f>
        <v>1</v>
      </c>
      <c r="AQ53">
        <f>COUNTIF(TableG[#This Row], 1)</f>
        <v>3</v>
      </c>
      <c r="AT53" s="4"/>
      <c r="AU53" s="13" t="s">
        <v>71</v>
      </c>
      <c r="AV53" s="78" t="s">
        <v>72</v>
      </c>
      <c r="AW53" s="85"/>
      <c r="AX53" s="91">
        <f t="shared" si="35"/>
        <v>0.66666666666666663</v>
      </c>
      <c r="AY53" s="108"/>
      <c r="AZ53" s="108"/>
      <c r="BA53" s="108"/>
      <c r="BB53" s="77">
        <f t="shared" si="36"/>
        <v>1</v>
      </c>
      <c r="BC53" s="77"/>
      <c r="BD53" s="77"/>
      <c r="BE53" s="77"/>
      <c r="BF53" s="77">
        <f t="shared" si="37"/>
        <v>0.75</v>
      </c>
      <c r="BG53" s="77"/>
      <c r="BH53" s="77"/>
      <c r="BI53" s="77"/>
      <c r="BJ53" s="77">
        <f t="shared" si="38"/>
        <v>0.75</v>
      </c>
      <c r="BK53" s="77"/>
      <c r="BL53" s="77"/>
      <c r="BM53" s="77"/>
      <c r="BN53" s="77">
        <f t="shared" si="39"/>
        <v>0.66666666666666663</v>
      </c>
      <c r="BO53" s="77"/>
      <c r="BP53" s="77"/>
      <c r="BQ53" s="77"/>
      <c r="BR53" s="77">
        <f t="shared" si="40"/>
        <v>0.25</v>
      </c>
      <c r="BS53" s="111"/>
      <c r="BT53" s="111"/>
      <c r="BU53" s="111"/>
      <c r="BV53" s="92">
        <f t="shared" si="41"/>
        <v>1</v>
      </c>
      <c r="BW53" s="116"/>
      <c r="BX53" s="116"/>
      <c r="BY53" s="116"/>
      <c r="CB53" s="67"/>
      <c r="CC53" s="71"/>
      <c r="CD53" s="72"/>
      <c r="CE53" s="72"/>
    </row>
    <row r="54" spans="2:83" x14ac:dyDescent="0.25">
      <c r="B54" s="4"/>
      <c r="C54" s="13" t="s">
        <v>73</v>
      </c>
      <c r="D54" s="39" t="s">
        <v>74</v>
      </c>
      <c r="E54" s="55"/>
      <c r="F54" s="47">
        <v>1</v>
      </c>
      <c r="G54" s="1">
        <v>1</v>
      </c>
      <c r="H54" s="33">
        <v>1</v>
      </c>
      <c r="I54" s="45">
        <v>1</v>
      </c>
      <c r="J54" s="1">
        <v>1</v>
      </c>
      <c r="K54" s="1">
        <v>1</v>
      </c>
      <c r="L54" s="33">
        <v>1</v>
      </c>
      <c r="M54" s="45">
        <v>1</v>
      </c>
      <c r="N54" s="1">
        <v>0</v>
      </c>
      <c r="O54" s="1">
        <v>1</v>
      </c>
      <c r="P54" s="5">
        <v>1</v>
      </c>
      <c r="Q54" s="45">
        <v>1</v>
      </c>
      <c r="R54" s="1">
        <v>1</v>
      </c>
      <c r="S54" s="1">
        <v>1</v>
      </c>
      <c r="T54" s="5">
        <v>1</v>
      </c>
      <c r="U54" s="45">
        <v>1</v>
      </c>
      <c r="V54" s="1">
        <v>1</v>
      </c>
      <c r="W54" s="33">
        <v>1</v>
      </c>
      <c r="X54" s="45">
        <v>1</v>
      </c>
      <c r="Y54" s="1">
        <v>1</v>
      </c>
      <c r="Z54" s="1">
        <v>1</v>
      </c>
      <c r="AA54" s="33">
        <v>1</v>
      </c>
      <c r="AB54" s="45">
        <v>1</v>
      </c>
      <c r="AC54" s="1">
        <v>1</v>
      </c>
      <c r="AD54" s="33">
        <v>1</v>
      </c>
      <c r="AG54" s="4"/>
      <c r="AH54" s="13" t="s">
        <v>73</v>
      </c>
      <c r="AI54" s="39" t="s">
        <v>74</v>
      </c>
      <c r="AJ54" s="55"/>
      <c r="AK54">
        <f>COUNTIF(TableA[#This Row], 1)</f>
        <v>3</v>
      </c>
      <c r="AL54">
        <f>COUNTIF(TableB[#This Row], 1)</f>
        <v>4</v>
      </c>
      <c r="AM54">
        <f>COUNTIF(TableC[#This Row], 1)</f>
        <v>3</v>
      </c>
      <c r="AN54">
        <f>COUNTIF(TableD[#This Row], 1)</f>
        <v>4</v>
      </c>
      <c r="AO54">
        <f>COUNTIF(TableE[#This Row], 1)</f>
        <v>3</v>
      </c>
      <c r="AP54">
        <f>COUNTIF(TableF[#This Row], 1)</f>
        <v>4</v>
      </c>
      <c r="AQ54">
        <f>COUNTIF(TableG[#This Row], 1)</f>
        <v>3</v>
      </c>
      <c r="AT54" s="4"/>
      <c r="AU54" s="13" t="s">
        <v>73</v>
      </c>
      <c r="AV54" s="13" t="s">
        <v>74</v>
      </c>
      <c r="AW54" s="84"/>
      <c r="AX54" s="91">
        <f t="shared" si="35"/>
        <v>1</v>
      </c>
      <c r="AY54" s="108"/>
      <c r="AZ54" s="108"/>
      <c r="BA54" s="108"/>
      <c r="BB54" s="77">
        <f t="shared" si="36"/>
        <v>1</v>
      </c>
      <c r="BC54" s="77"/>
      <c r="BD54" s="77"/>
      <c r="BE54" s="77"/>
      <c r="BF54" s="77">
        <f t="shared" si="37"/>
        <v>0.75</v>
      </c>
      <c r="BG54" s="77"/>
      <c r="BH54" s="77"/>
      <c r="BI54" s="77"/>
      <c r="BJ54" s="77">
        <f t="shared" si="38"/>
        <v>1</v>
      </c>
      <c r="BK54" s="77"/>
      <c r="BL54" s="77"/>
      <c r="BM54" s="77"/>
      <c r="BN54" s="77">
        <f t="shared" si="39"/>
        <v>1</v>
      </c>
      <c r="BO54" s="77"/>
      <c r="BP54" s="77"/>
      <c r="BQ54" s="77"/>
      <c r="BR54" s="77">
        <f t="shared" si="40"/>
        <v>1</v>
      </c>
      <c r="BS54" s="111"/>
      <c r="BT54" s="111"/>
      <c r="BU54" s="111"/>
      <c r="BV54" s="92">
        <f t="shared" si="41"/>
        <v>1</v>
      </c>
      <c r="BW54" s="116"/>
      <c r="BX54" s="116"/>
      <c r="BY54" s="116"/>
      <c r="CB54" s="67"/>
      <c r="CC54" s="71"/>
      <c r="CD54" s="71"/>
      <c r="CE54" s="71"/>
    </row>
    <row r="55" spans="2:83" ht="15.75" thickBot="1" x14ac:dyDescent="0.3">
      <c r="B55" s="6"/>
      <c r="C55" s="7"/>
      <c r="D55" s="31"/>
      <c r="E55" s="49"/>
      <c r="F55" s="118"/>
      <c r="G55" s="119"/>
      <c r="H55" s="120"/>
      <c r="I55" s="121"/>
      <c r="J55" s="119"/>
      <c r="K55" s="119"/>
      <c r="L55" s="120"/>
      <c r="M55" s="121"/>
      <c r="N55" s="119"/>
      <c r="O55" s="119"/>
      <c r="P55" s="122"/>
      <c r="Q55" s="121"/>
      <c r="R55" s="119"/>
      <c r="S55" s="119"/>
      <c r="T55" s="122"/>
      <c r="U55" s="121"/>
      <c r="V55" s="119"/>
      <c r="W55" s="120"/>
      <c r="X55" s="121"/>
      <c r="Y55" s="119"/>
      <c r="Z55" s="119"/>
      <c r="AA55" s="120"/>
      <c r="AB55" s="121"/>
      <c r="AC55" s="124"/>
      <c r="AD55" s="120"/>
      <c r="AG55" s="6"/>
      <c r="AH55" s="7"/>
      <c r="AI55" s="31"/>
      <c r="AJ55" s="49"/>
      <c r="AT55" s="4"/>
      <c r="AU55" s="1"/>
      <c r="AV55" s="1"/>
      <c r="AW55" s="5"/>
      <c r="AX55" s="91"/>
      <c r="AY55" s="108"/>
      <c r="AZ55" s="108"/>
      <c r="BA55" s="108"/>
      <c r="BB55" s="77"/>
      <c r="BC55" s="77"/>
      <c r="BD55" s="77"/>
      <c r="BE55" s="77"/>
      <c r="BF55" s="77"/>
      <c r="BG55" s="77"/>
      <c r="BH55" s="77"/>
      <c r="BI55" s="77"/>
      <c r="BJ55" s="77"/>
      <c r="BK55" s="77"/>
      <c r="BL55" s="77"/>
      <c r="BM55" s="77"/>
      <c r="BN55" s="77"/>
      <c r="BO55" s="77"/>
      <c r="BP55" s="77"/>
      <c r="BQ55" s="77"/>
      <c r="BR55" s="77"/>
      <c r="BS55" s="111"/>
      <c r="BT55" s="111"/>
      <c r="BU55" s="111"/>
      <c r="BV55" s="92"/>
      <c r="BW55" s="116"/>
      <c r="BX55" s="116"/>
      <c r="BY55" s="116"/>
      <c r="CB55" s="67"/>
      <c r="CC55" s="67"/>
      <c r="CD55" s="67"/>
      <c r="CE55" s="67"/>
    </row>
    <row r="56" spans="2:83" ht="15.75" thickBot="1" x14ac:dyDescent="0.3">
      <c r="B56" s="19">
        <v>3</v>
      </c>
      <c r="C56" s="21" t="s">
        <v>37</v>
      </c>
      <c r="D56" s="38" t="s">
        <v>75</v>
      </c>
      <c r="E56" s="54"/>
      <c r="F56" s="50"/>
      <c r="G56" s="22"/>
      <c r="H56" s="35"/>
      <c r="I56" s="46"/>
      <c r="J56" s="22"/>
      <c r="K56" s="22"/>
      <c r="L56" s="35"/>
      <c r="M56" s="46"/>
      <c r="N56" s="22"/>
      <c r="O56" s="22"/>
      <c r="P56" s="23"/>
      <c r="Q56" s="46"/>
      <c r="R56" s="22"/>
      <c r="S56" s="22"/>
      <c r="T56" s="23"/>
      <c r="U56" s="46"/>
      <c r="V56" s="22"/>
      <c r="W56" s="35"/>
      <c r="X56" s="46"/>
      <c r="Y56" s="22"/>
      <c r="Z56" s="22"/>
      <c r="AA56" s="35"/>
      <c r="AB56" s="65"/>
      <c r="AC56" s="75"/>
      <c r="AD56" s="35"/>
      <c r="AG56" s="19">
        <v>3</v>
      </c>
      <c r="AH56" s="21" t="s">
        <v>37</v>
      </c>
      <c r="AI56" s="38" t="s">
        <v>75</v>
      </c>
      <c r="AJ56" s="54"/>
      <c r="AT56" s="86">
        <v>3</v>
      </c>
      <c r="AU56" s="76" t="s">
        <v>37</v>
      </c>
      <c r="AV56" s="76" t="s">
        <v>75</v>
      </c>
      <c r="AW56" s="83"/>
      <c r="AX56" s="91"/>
      <c r="AY56" s="108"/>
      <c r="AZ56" s="108"/>
      <c r="BA56" s="108"/>
      <c r="BB56" s="77"/>
      <c r="BC56" s="77"/>
      <c r="BD56" s="77"/>
      <c r="BE56" s="77"/>
      <c r="BF56" s="77"/>
      <c r="BG56" s="77"/>
      <c r="BH56" s="77"/>
      <c r="BI56" s="77"/>
      <c r="BJ56" s="77"/>
      <c r="BK56" s="77"/>
      <c r="BL56" s="77"/>
      <c r="BM56" s="77"/>
      <c r="BN56" s="77"/>
      <c r="BO56" s="77"/>
      <c r="BP56" s="77"/>
      <c r="BQ56" s="77"/>
      <c r="BR56" s="77"/>
      <c r="BS56" s="111"/>
      <c r="BT56" s="111"/>
      <c r="BU56" s="111"/>
      <c r="BV56" s="92"/>
      <c r="BW56" s="116"/>
      <c r="BX56" s="116"/>
      <c r="BY56" s="116"/>
      <c r="CB56" s="69"/>
      <c r="CC56" s="69"/>
      <c r="CD56" s="69"/>
      <c r="CE56" s="69"/>
    </row>
    <row r="57" spans="2:83" x14ac:dyDescent="0.25">
      <c r="B57" s="16"/>
      <c r="C57" s="13"/>
      <c r="D57" s="39"/>
      <c r="E57" s="57"/>
      <c r="F57" s="118"/>
      <c r="G57" s="124"/>
      <c r="H57" s="125"/>
      <c r="I57" s="126"/>
      <c r="J57" s="124"/>
      <c r="K57" s="124"/>
      <c r="L57" s="125"/>
      <c r="M57" s="126"/>
      <c r="N57" s="124"/>
      <c r="O57" s="124"/>
      <c r="P57" s="127"/>
      <c r="Q57" s="126"/>
      <c r="R57" s="124"/>
      <c r="S57" s="124"/>
      <c r="T57" s="127"/>
      <c r="U57" s="126"/>
      <c r="V57" s="124"/>
      <c r="W57" s="125"/>
      <c r="X57" s="126"/>
      <c r="Y57" s="124"/>
      <c r="Z57" s="124"/>
      <c r="AA57" s="125"/>
      <c r="AB57" s="128"/>
      <c r="AC57" s="124"/>
      <c r="AD57" s="125"/>
      <c r="AG57" s="16"/>
      <c r="AH57" s="13"/>
      <c r="AI57" s="39"/>
      <c r="AJ57" s="57"/>
      <c r="AT57" s="16"/>
      <c r="AU57" s="13"/>
      <c r="AV57" s="13"/>
      <c r="AW57" s="84"/>
      <c r="AX57" s="91"/>
      <c r="AY57" s="108"/>
      <c r="AZ57" s="108"/>
      <c r="BA57" s="108"/>
      <c r="BB57" s="77"/>
      <c r="BC57" s="77"/>
      <c r="BD57" s="77"/>
      <c r="BE57" s="77"/>
      <c r="BF57" s="77"/>
      <c r="BG57" s="77"/>
      <c r="BH57" s="77"/>
      <c r="BI57" s="77"/>
      <c r="BJ57" s="77"/>
      <c r="BK57" s="77"/>
      <c r="BL57" s="77"/>
      <c r="BM57" s="77"/>
      <c r="BN57" s="77"/>
      <c r="BO57" s="77"/>
      <c r="BP57" s="77"/>
      <c r="BQ57" s="77"/>
      <c r="BR57" s="77"/>
      <c r="BS57" s="111"/>
      <c r="BT57" s="111"/>
      <c r="BU57" s="111"/>
      <c r="BV57" s="92"/>
      <c r="BW57" s="116"/>
      <c r="BX57" s="116"/>
      <c r="BY57" s="116"/>
      <c r="CB57" s="71"/>
      <c r="CC57" s="71"/>
      <c r="CD57" s="71"/>
      <c r="CE57" s="71"/>
    </row>
    <row r="58" spans="2:83" x14ac:dyDescent="0.25">
      <c r="B58" s="16"/>
      <c r="C58" s="13" t="s">
        <v>76</v>
      </c>
      <c r="D58" s="39" t="s">
        <v>77</v>
      </c>
      <c r="E58" s="55"/>
      <c r="F58" s="47">
        <v>1</v>
      </c>
      <c r="G58" s="1">
        <v>1</v>
      </c>
      <c r="H58" s="33">
        <v>1</v>
      </c>
      <c r="I58" s="45">
        <v>1</v>
      </c>
      <c r="J58" s="1">
        <v>1</v>
      </c>
      <c r="K58" s="1">
        <v>1</v>
      </c>
      <c r="L58" s="33">
        <v>1</v>
      </c>
      <c r="M58" s="45">
        <v>1</v>
      </c>
      <c r="N58" s="1">
        <v>1</v>
      </c>
      <c r="O58" s="1">
        <v>1</v>
      </c>
      <c r="P58" s="5">
        <v>1</v>
      </c>
      <c r="Q58" s="45">
        <v>1</v>
      </c>
      <c r="R58" s="1">
        <v>0</v>
      </c>
      <c r="S58" s="1">
        <v>0</v>
      </c>
      <c r="T58" s="5">
        <v>1</v>
      </c>
      <c r="U58" s="45">
        <v>1</v>
      </c>
      <c r="V58" s="1">
        <v>1</v>
      </c>
      <c r="W58" s="33">
        <v>1</v>
      </c>
      <c r="X58" s="45">
        <v>1</v>
      </c>
      <c r="Y58" s="1">
        <v>1</v>
      </c>
      <c r="Z58" s="1">
        <v>1</v>
      </c>
      <c r="AA58" s="33">
        <v>1</v>
      </c>
      <c r="AB58" s="45">
        <v>1</v>
      </c>
      <c r="AC58" s="1">
        <v>1</v>
      </c>
      <c r="AD58" s="33">
        <v>1</v>
      </c>
      <c r="AG58" s="16"/>
      <c r="AH58" s="13" t="s">
        <v>76</v>
      </c>
      <c r="AI58" s="39" t="s">
        <v>77</v>
      </c>
      <c r="AJ58" s="55"/>
      <c r="AK58">
        <f>COUNTIF(TableA[#This Row], 1)</f>
        <v>3</v>
      </c>
      <c r="AL58">
        <f>COUNTIF(TableB[#This Row], 1)</f>
        <v>4</v>
      </c>
      <c r="AM58">
        <f>COUNTIF(TableC[#This Row], 1)</f>
        <v>4</v>
      </c>
      <c r="AN58">
        <f>COUNTIF(TableD[#This Row], 1)</f>
        <v>2</v>
      </c>
      <c r="AO58">
        <f>COUNTIF(TableE[#This Row], 1)</f>
        <v>3</v>
      </c>
      <c r="AP58">
        <f>COUNTIF(TableF[#This Row], 1)</f>
        <v>4</v>
      </c>
      <c r="AQ58">
        <f>COUNTIF(TableG[#This Row], 1)</f>
        <v>3</v>
      </c>
      <c r="AT58" s="16"/>
      <c r="AU58" s="13" t="s">
        <v>76</v>
      </c>
      <c r="AV58" s="13" t="s">
        <v>77</v>
      </c>
      <c r="AW58" s="84"/>
      <c r="AX58" s="91">
        <f t="shared" ref="AX58:AX63" si="50">AK58/AK$6</f>
        <v>1</v>
      </c>
      <c r="AY58" s="71" t="s">
        <v>244</v>
      </c>
      <c r="AZ58" s="67">
        <f>COUNTIF(AX58:AX63, "&gt;=0.75")</f>
        <v>4</v>
      </c>
      <c r="BA58" s="103">
        <f>AZ58/$AZ$62</f>
        <v>0.66666666666666663</v>
      </c>
      <c r="BB58" s="77">
        <f t="shared" ref="BB58:BB63" si="51">AL58/AL$6</f>
        <v>1</v>
      </c>
      <c r="BC58" s="71" t="s">
        <v>244</v>
      </c>
      <c r="BD58" s="67">
        <f>COUNTIF(BB58:BB63, "&gt;=0.75")</f>
        <v>6</v>
      </c>
      <c r="BE58" s="103">
        <f>BD58/$BD$62</f>
        <v>1</v>
      </c>
      <c r="BF58" s="77">
        <f t="shared" ref="BF58:BF63" si="52">AM58/AM$6</f>
        <v>1</v>
      </c>
      <c r="BG58" s="71" t="s">
        <v>244</v>
      </c>
      <c r="BH58" s="67">
        <f>COUNTIF(BF58:BF63, "&gt;=0.75")</f>
        <v>6</v>
      </c>
      <c r="BI58" s="103">
        <f>BH58/$BH$62</f>
        <v>1</v>
      </c>
      <c r="BJ58" s="77">
        <f t="shared" ref="BJ58:BJ63" si="53">AN58/AN$6</f>
        <v>0.5</v>
      </c>
      <c r="BK58" s="71" t="s">
        <v>244</v>
      </c>
      <c r="BL58" s="67">
        <f>COUNTIF(BJ58:BJ63, "&gt;=0.75")</f>
        <v>0</v>
      </c>
      <c r="BM58" s="103">
        <f>BL58/$BL$62</f>
        <v>0</v>
      </c>
      <c r="BN58" s="77">
        <f t="shared" ref="BN58:BN63" si="54">AO58/AO$6</f>
        <v>1</v>
      </c>
      <c r="BO58" s="71" t="s">
        <v>244</v>
      </c>
      <c r="BP58" s="67">
        <f>COUNTIF(BN58:BN63, "&gt;=0.75")</f>
        <v>1</v>
      </c>
      <c r="BQ58" s="103">
        <f>BP58/$BP$62</f>
        <v>0.16666666666666666</v>
      </c>
      <c r="BR58" s="77">
        <f t="shared" ref="BR58:BR63" si="55">AP58/AP$6</f>
        <v>1</v>
      </c>
      <c r="BS58" s="71" t="s">
        <v>244</v>
      </c>
      <c r="BT58" s="67">
        <f>COUNTIF(BR58:BR63, "&gt;=0.75")</f>
        <v>4</v>
      </c>
      <c r="BU58" s="103">
        <f>BT58/$BT$62</f>
        <v>0.66666666666666663</v>
      </c>
      <c r="BV58" s="92">
        <f t="shared" ref="BV58:BV63" si="56">AQ58/AQ$6</f>
        <v>1</v>
      </c>
      <c r="BW58" s="71" t="s">
        <v>244</v>
      </c>
      <c r="BX58" s="67">
        <f>COUNTIF(BV58:BV63, "&gt;=0.75")</f>
        <v>6</v>
      </c>
      <c r="BY58" s="103">
        <f>BX58/$BX$62</f>
        <v>1</v>
      </c>
      <c r="CA58" s="71" t="s">
        <v>244</v>
      </c>
      <c r="CB58" s="67">
        <f>COUNTIF(AX58:BV63, "&gt;=0.75")</f>
        <v>52</v>
      </c>
      <c r="CC58" s="103">
        <f>CB58/$CB$62</f>
        <v>0.50980392156862742</v>
      </c>
      <c r="CD58" s="71"/>
      <c r="CE58" s="71"/>
    </row>
    <row r="59" spans="2:83" x14ac:dyDescent="0.25">
      <c r="B59" s="16"/>
      <c r="C59" s="13" t="s">
        <v>78</v>
      </c>
      <c r="D59" s="39" t="s">
        <v>79</v>
      </c>
      <c r="E59" s="55"/>
      <c r="F59" s="47">
        <v>1</v>
      </c>
      <c r="G59" s="1">
        <v>1</v>
      </c>
      <c r="H59" s="33">
        <v>1</v>
      </c>
      <c r="I59" s="45">
        <v>1</v>
      </c>
      <c r="J59" s="1">
        <v>1</v>
      </c>
      <c r="K59" s="1">
        <v>1</v>
      </c>
      <c r="L59" s="33">
        <v>1</v>
      </c>
      <c r="M59" s="45">
        <v>1</v>
      </c>
      <c r="N59" s="1">
        <v>1</v>
      </c>
      <c r="O59" s="1">
        <v>1</v>
      </c>
      <c r="P59" s="5">
        <v>1</v>
      </c>
      <c r="Q59" s="45">
        <v>0</v>
      </c>
      <c r="R59" s="1">
        <v>1</v>
      </c>
      <c r="S59" s="1">
        <v>1</v>
      </c>
      <c r="T59" s="5">
        <v>0</v>
      </c>
      <c r="U59" s="45">
        <v>0</v>
      </c>
      <c r="V59" s="1">
        <v>1</v>
      </c>
      <c r="W59" s="33">
        <v>1</v>
      </c>
      <c r="X59" s="45">
        <v>1</v>
      </c>
      <c r="Y59" s="1">
        <v>1</v>
      </c>
      <c r="Z59" s="1">
        <v>1</v>
      </c>
      <c r="AA59" s="33">
        <v>1</v>
      </c>
      <c r="AB59" s="45">
        <v>1</v>
      </c>
      <c r="AC59" s="1">
        <v>1</v>
      </c>
      <c r="AD59" s="33">
        <v>1</v>
      </c>
      <c r="AG59" s="16"/>
      <c r="AH59" s="13" t="s">
        <v>78</v>
      </c>
      <c r="AI59" s="39" t="s">
        <v>79</v>
      </c>
      <c r="AJ59" s="55"/>
      <c r="AK59">
        <f>COUNTIF(TableA[#This Row], 1)</f>
        <v>3</v>
      </c>
      <c r="AL59">
        <f>COUNTIF(TableB[#This Row], 1)</f>
        <v>4</v>
      </c>
      <c r="AM59">
        <f>COUNTIF(TableC[#This Row], 1)</f>
        <v>4</v>
      </c>
      <c r="AN59">
        <f>COUNTIF(TableD[#This Row], 1)</f>
        <v>2</v>
      </c>
      <c r="AO59">
        <f>COUNTIF(TableE[#This Row], 1)</f>
        <v>2</v>
      </c>
      <c r="AP59">
        <f>COUNTIF(TableF[#This Row], 1)</f>
        <v>4</v>
      </c>
      <c r="AQ59">
        <f>COUNTIF(TableG[#This Row], 1)</f>
        <v>3</v>
      </c>
      <c r="AT59" s="16"/>
      <c r="AU59" s="13" t="s">
        <v>78</v>
      </c>
      <c r="AV59" s="13" t="s">
        <v>79</v>
      </c>
      <c r="AW59" s="84"/>
      <c r="AX59" s="91">
        <f t="shared" si="50"/>
        <v>1</v>
      </c>
      <c r="AY59" s="71" t="s">
        <v>243</v>
      </c>
      <c r="AZ59" s="104">
        <f>COUNTIF(AX58:AX63, "&lt;0.75")-COUNTIF(AX58:AX63, "&lt;0.50")</f>
        <v>2</v>
      </c>
      <c r="BA59" s="103">
        <f t="shared" ref="BA59:BA62" si="57">AZ59/$AZ$62</f>
        <v>0.33333333333333331</v>
      </c>
      <c r="BB59" s="77">
        <f t="shared" si="51"/>
        <v>1</v>
      </c>
      <c r="BC59" s="71" t="s">
        <v>243</v>
      </c>
      <c r="BD59" s="104">
        <f>COUNTIF(BB58:BB63, "&lt;0.75")-COUNTIF(BB58:BB63, "&lt;0.50")</f>
        <v>0</v>
      </c>
      <c r="BE59" s="103">
        <f t="shared" ref="BE59:BE62" si="58">BD59/$BD$62</f>
        <v>0</v>
      </c>
      <c r="BF59" s="77">
        <f t="shared" si="52"/>
        <v>1</v>
      </c>
      <c r="BG59" s="71" t="s">
        <v>243</v>
      </c>
      <c r="BH59" s="104">
        <f>COUNTIF(BF58:BF63, "&lt;0.75")-COUNTIF(BF58:BF63, "&lt;0.50")</f>
        <v>0</v>
      </c>
      <c r="BI59" s="103">
        <f t="shared" ref="BI59:BI62" si="59">BH59/$BH$62</f>
        <v>0</v>
      </c>
      <c r="BJ59" s="77">
        <f t="shared" si="53"/>
        <v>0.5</v>
      </c>
      <c r="BK59" s="71" t="s">
        <v>243</v>
      </c>
      <c r="BL59" s="104">
        <f>COUNTIF(BJ58:BJ63, "&lt;0.75")-COUNTIF(BJ58:BJ63, "&lt;0.50")</f>
        <v>6</v>
      </c>
      <c r="BM59" s="103">
        <f t="shared" ref="BM59:BM62" si="60">BL59/$BL$62</f>
        <v>1</v>
      </c>
      <c r="BN59" s="77">
        <f t="shared" si="54"/>
        <v>0.66666666666666663</v>
      </c>
      <c r="BO59" s="71" t="s">
        <v>243</v>
      </c>
      <c r="BP59" s="104">
        <f>COUNTIF(BN58:BN63, "&lt;0.75")-COUNTIF(BN58:BN63, "&lt;0.50")</f>
        <v>4</v>
      </c>
      <c r="BQ59" s="103">
        <f t="shared" ref="BQ59:BQ62" si="61">BP59/$BP$62</f>
        <v>0.66666666666666663</v>
      </c>
      <c r="BR59" s="77">
        <f t="shared" si="55"/>
        <v>1</v>
      </c>
      <c r="BS59" s="71" t="s">
        <v>243</v>
      </c>
      <c r="BT59" s="104">
        <f>COUNTIF(BR58:BR63, "&lt;0.75")-COUNTIF(BR58:BR63, "&lt;0.50")</f>
        <v>2</v>
      </c>
      <c r="BU59" s="103">
        <f t="shared" ref="BU59:BU62" si="62">BT59/$BT$62</f>
        <v>0.33333333333333331</v>
      </c>
      <c r="BV59" s="92">
        <f t="shared" si="56"/>
        <v>1</v>
      </c>
      <c r="BW59" s="71" t="s">
        <v>243</v>
      </c>
      <c r="BX59" s="104">
        <f>COUNTIF(BV58:BV63, "&lt;0.75")-COUNTIF(BV58:BV63, "&lt;0.50")</f>
        <v>0</v>
      </c>
      <c r="BY59" s="103">
        <f t="shared" ref="BY59:BY62" si="63">BX59/$BX$62</f>
        <v>0</v>
      </c>
      <c r="CA59" s="71" t="s">
        <v>243</v>
      </c>
      <c r="CB59" s="104">
        <f>COUNTIF(AX58:BV63, "&lt;0.75")-COUNTIF(AX58:BV63, "&lt;0.50")</f>
        <v>17</v>
      </c>
      <c r="CC59" s="103">
        <f t="shared" ref="CC59:CC62" si="64">CB59/$CB$62</f>
        <v>0.16666666666666666</v>
      </c>
      <c r="CD59" s="71"/>
      <c r="CE59" s="71"/>
    </row>
    <row r="60" spans="2:83" ht="29.25" x14ac:dyDescent="0.25">
      <c r="B60" s="16"/>
      <c r="C60" s="13" t="s">
        <v>80</v>
      </c>
      <c r="D60" s="40" t="s">
        <v>81</v>
      </c>
      <c r="E60" s="56"/>
      <c r="F60" s="47">
        <v>1</v>
      </c>
      <c r="G60" s="1">
        <v>1</v>
      </c>
      <c r="H60" s="33">
        <v>1</v>
      </c>
      <c r="I60" s="45">
        <v>1</v>
      </c>
      <c r="J60" s="1">
        <v>1</v>
      </c>
      <c r="K60" s="1">
        <v>1</v>
      </c>
      <c r="L60" s="33">
        <v>1</v>
      </c>
      <c r="M60" s="45">
        <v>1</v>
      </c>
      <c r="N60" s="1">
        <v>1</v>
      </c>
      <c r="O60" s="1">
        <v>1</v>
      </c>
      <c r="P60" s="5">
        <v>0</v>
      </c>
      <c r="Q60" s="45">
        <v>1</v>
      </c>
      <c r="R60" s="1">
        <v>0</v>
      </c>
      <c r="S60" s="1">
        <v>0</v>
      </c>
      <c r="T60" s="5">
        <v>1</v>
      </c>
      <c r="U60" s="45">
        <v>1</v>
      </c>
      <c r="V60" s="1">
        <v>0</v>
      </c>
      <c r="W60" s="33">
        <v>1</v>
      </c>
      <c r="X60" s="45">
        <v>1</v>
      </c>
      <c r="Y60" s="1">
        <v>1</v>
      </c>
      <c r="Z60" s="1">
        <v>0</v>
      </c>
      <c r="AA60" s="33">
        <v>0</v>
      </c>
      <c r="AB60" s="45">
        <v>1</v>
      </c>
      <c r="AC60" s="1">
        <v>1</v>
      </c>
      <c r="AD60" s="33">
        <v>1</v>
      </c>
      <c r="AG60" s="16"/>
      <c r="AH60" s="13" t="s">
        <v>80</v>
      </c>
      <c r="AI60" s="40" t="s">
        <v>81</v>
      </c>
      <c r="AJ60" s="56"/>
      <c r="AK60">
        <f>COUNTIF(TableA[#This Row], 1)</f>
        <v>3</v>
      </c>
      <c r="AL60">
        <f>COUNTIF(TableB[#This Row], 1)</f>
        <v>4</v>
      </c>
      <c r="AM60">
        <f>COUNTIF(TableC[#This Row], 1)</f>
        <v>3</v>
      </c>
      <c r="AN60">
        <f>COUNTIF(TableD[#This Row], 1)</f>
        <v>2</v>
      </c>
      <c r="AO60">
        <f>COUNTIF(TableE[#This Row], 1)</f>
        <v>2</v>
      </c>
      <c r="AP60">
        <f>COUNTIF(TableF[#This Row], 1)</f>
        <v>2</v>
      </c>
      <c r="AQ60">
        <f>COUNTIF(TableG[#This Row], 1)</f>
        <v>3</v>
      </c>
      <c r="AT60" s="16"/>
      <c r="AU60" s="13" t="s">
        <v>80</v>
      </c>
      <c r="AV60" s="78" t="s">
        <v>81</v>
      </c>
      <c r="AW60" s="85"/>
      <c r="AX60" s="91">
        <f t="shared" si="50"/>
        <v>1</v>
      </c>
      <c r="AY60" s="71" t="s">
        <v>242</v>
      </c>
      <c r="AZ60" s="104">
        <f>COUNTIF(AX58:AX63, "&lt;0.5")-COUNTIF(AX58:AX63, "&lt;0.25")</f>
        <v>0</v>
      </c>
      <c r="BA60" s="103">
        <f t="shared" si="57"/>
        <v>0</v>
      </c>
      <c r="BB60" s="77">
        <f t="shared" si="51"/>
        <v>1</v>
      </c>
      <c r="BC60" s="71" t="s">
        <v>242</v>
      </c>
      <c r="BD60" s="104">
        <f>COUNTIF(BB58:BB63, "&lt;0.5")-COUNTIF(BB58:BB63, "&lt;0.25")</f>
        <v>0</v>
      </c>
      <c r="BE60" s="103">
        <f t="shared" si="58"/>
        <v>0</v>
      </c>
      <c r="BF60" s="77">
        <f t="shared" si="52"/>
        <v>0.75</v>
      </c>
      <c r="BG60" s="71" t="s">
        <v>242</v>
      </c>
      <c r="BH60" s="104">
        <f>COUNTIF(BF58:BF63, "&lt;0.5")-COUNTIF(BF58:BF63, "&lt;0.25")</f>
        <v>0</v>
      </c>
      <c r="BI60" s="103">
        <f t="shared" si="59"/>
        <v>0</v>
      </c>
      <c r="BJ60" s="77">
        <f t="shared" si="53"/>
        <v>0.5</v>
      </c>
      <c r="BK60" s="71" t="s">
        <v>242</v>
      </c>
      <c r="BL60" s="104">
        <f>COUNTIF(BJ58:BJ63, "&lt;0.5")-COUNTIF(BJ58:BJ63, "&lt;0.25")</f>
        <v>0</v>
      </c>
      <c r="BM60" s="103">
        <f t="shared" si="60"/>
        <v>0</v>
      </c>
      <c r="BN60" s="77">
        <f t="shared" si="54"/>
        <v>0.66666666666666663</v>
      </c>
      <c r="BO60" s="71" t="s">
        <v>242</v>
      </c>
      <c r="BP60" s="104">
        <f>COUNTIF(BN58:BN63, "&lt;0.5")-COUNTIF(BN58:BN63, "&lt;0.25")</f>
        <v>0</v>
      </c>
      <c r="BQ60" s="103">
        <f t="shared" si="61"/>
        <v>0</v>
      </c>
      <c r="BR60" s="77">
        <f t="shared" si="55"/>
        <v>0.5</v>
      </c>
      <c r="BS60" s="71" t="s">
        <v>242</v>
      </c>
      <c r="BT60" s="104">
        <f>COUNTIF(BR58:BR63, "&lt;0.5")-COUNTIF(BR58:BR63, "&lt;0.25")</f>
        <v>0</v>
      </c>
      <c r="BU60" s="103">
        <f t="shared" si="62"/>
        <v>0</v>
      </c>
      <c r="BV60" s="92">
        <f t="shared" si="56"/>
        <v>1</v>
      </c>
      <c r="BW60" s="71" t="s">
        <v>242</v>
      </c>
      <c r="BX60" s="104">
        <f>COUNTIF(BV58:BV63, "&lt;0.5")-COUNTIF(BV58:BV63, "&lt;0.25")</f>
        <v>0</v>
      </c>
      <c r="BY60" s="103">
        <f t="shared" si="63"/>
        <v>0</v>
      </c>
      <c r="CA60" s="71" t="s">
        <v>242</v>
      </c>
      <c r="CB60" s="104">
        <f>COUNTIF(AX58:BV63, "&lt;0.5")-COUNTIF(AX58:BV63, "&lt;0.25")</f>
        <v>2</v>
      </c>
      <c r="CC60" s="103">
        <f t="shared" si="64"/>
        <v>1.9607843137254902E-2</v>
      </c>
      <c r="CD60" s="72"/>
      <c r="CE60" s="72"/>
    </row>
    <row r="61" spans="2:83" x14ac:dyDescent="0.25">
      <c r="B61" s="16"/>
      <c r="C61" s="13"/>
      <c r="D61" s="39" t="s">
        <v>82</v>
      </c>
      <c r="E61" s="55"/>
      <c r="F61" s="47">
        <v>1</v>
      </c>
      <c r="G61" s="1">
        <v>0</v>
      </c>
      <c r="H61" s="33">
        <v>1</v>
      </c>
      <c r="I61" s="45">
        <v>1</v>
      </c>
      <c r="J61" s="1">
        <v>1</v>
      </c>
      <c r="K61" s="1">
        <v>1</v>
      </c>
      <c r="L61" s="33">
        <v>1</v>
      </c>
      <c r="M61" s="45">
        <v>1</v>
      </c>
      <c r="N61" s="1">
        <v>1</v>
      </c>
      <c r="O61" s="1">
        <v>0</v>
      </c>
      <c r="P61" s="5">
        <v>1</v>
      </c>
      <c r="Q61" s="45">
        <v>1</v>
      </c>
      <c r="R61" s="1">
        <v>0</v>
      </c>
      <c r="S61" s="1">
        <v>0</v>
      </c>
      <c r="T61" s="5">
        <v>1</v>
      </c>
      <c r="U61" s="45">
        <v>0</v>
      </c>
      <c r="V61" s="1">
        <v>0</v>
      </c>
      <c r="W61" s="33">
        <v>0</v>
      </c>
      <c r="X61" s="45">
        <v>1</v>
      </c>
      <c r="Y61" s="1">
        <v>1</v>
      </c>
      <c r="Z61" s="1">
        <v>1</v>
      </c>
      <c r="AA61" s="33">
        <v>1</v>
      </c>
      <c r="AB61" s="45">
        <v>1</v>
      </c>
      <c r="AC61" s="1">
        <v>1</v>
      </c>
      <c r="AD61" s="33">
        <v>1</v>
      </c>
      <c r="AG61" s="16"/>
      <c r="AH61" s="13"/>
      <c r="AI61" s="39" t="s">
        <v>82</v>
      </c>
      <c r="AJ61" s="55"/>
      <c r="AK61">
        <f>COUNTIF(TableA[#This Row], 1)</f>
        <v>2</v>
      </c>
      <c r="AL61">
        <f>COUNTIF(TableB[#This Row], 1)</f>
        <v>4</v>
      </c>
      <c r="AM61">
        <f>COUNTIF(TableC[#This Row], 1)</f>
        <v>3</v>
      </c>
      <c r="AN61">
        <f>COUNTIF(TableD[#This Row], 1)</f>
        <v>2</v>
      </c>
      <c r="AO61">
        <f>COUNTIF(TableE[#This Row], 1)</f>
        <v>0</v>
      </c>
      <c r="AP61">
        <f>COUNTIF(TableF[#This Row], 1)</f>
        <v>4</v>
      </c>
      <c r="AQ61">
        <f>COUNTIF(TableG[#This Row], 1)</f>
        <v>3</v>
      </c>
      <c r="AT61" s="16"/>
      <c r="AU61" s="13"/>
      <c r="AV61" s="13" t="s">
        <v>82</v>
      </c>
      <c r="AW61" s="84"/>
      <c r="AX61" s="91">
        <f t="shared" si="50"/>
        <v>0.66666666666666663</v>
      </c>
      <c r="AY61" s="71" t="s">
        <v>241</v>
      </c>
      <c r="AZ61" s="104">
        <f>COUNTIF(AX58:AX63, "&lt;0.25")-COUNTIF(AX58:AX63, "&lt;0")</f>
        <v>0</v>
      </c>
      <c r="BA61" s="103">
        <f t="shared" si="57"/>
        <v>0</v>
      </c>
      <c r="BB61" s="77">
        <f t="shared" si="51"/>
        <v>1</v>
      </c>
      <c r="BC61" s="71" t="s">
        <v>241</v>
      </c>
      <c r="BD61" s="104">
        <f>COUNTIF(BB58:BB63, "&lt;0.25")-COUNTIF(BB58:BB63, "&lt;0")</f>
        <v>0</v>
      </c>
      <c r="BE61" s="103">
        <f t="shared" si="58"/>
        <v>0</v>
      </c>
      <c r="BF61" s="77">
        <f t="shared" si="52"/>
        <v>0.75</v>
      </c>
      <c r="BG61" s="71" t="s">
        <v>241</v>
      </c>
      <c r="BH61" s="104">
        <f>COUNTIF(BF58:BF63, "&lt;0.25")-COUNTIF(BF58:BF63, "&lt;0")</f>
        <v>0</v>
      </c>
      <c r="BI61" s="103">
        <f t="shared" si="59"/>
        <v>0</v>
      </c>
      <c r="BJ61" s="77">
        <f t="shared" si="53"/>
        <v>0.5</v>
      </c>
      <c r="BK61" s="71" t="s">
        <v>241</v>
      </c>
      <c r="BL61" s="104">
        <f>COUNTIF(BJ58:BJ63, "&lt;0.25")-COUNTIF(BJ58:BJ63, "&lt;0")</f>
        <v>0</v>
      </c>
      <c r="BM61" s="103">
        <f t="shared" si="60"/>
        <v>0</v>
      </c>
      <c r="BN61" s="77">
        <f t="shared" si="54"/>
        <v>0</v>
      </c>
      <c r="BO61" s="71" t="s">
        <v>241</v>
      </c>
      <c r="BP61" s="104">
        <f>COUNTIF(BN58:BN63, "&lt;0.25")-COUNTIF(BN58:BN63, "&lt;0")</f>
        <v>1</v>
      </c>
      <c r="BQ61" s="103">
        <f t="shared" si="61"/>
        <v>0.16666666666666666</v>
      </c>
      <c r="BR61" s="77">
        <f t="shared" si="55"/>
        <v>1</v>
      </c>
      <c r="BS61" s="71" t="s">
        <v>241</v>
      </c>
      <c r="BT61" s="104">
        <f>COUNTIF(BR58:BR63, "&lt;0.25")-COUNTIF(BR58:BR63, "&lt;0")</f>
        <v>0</v>
      </c>
      <c r="BU61" s="103">
        <f t="shared" si="62"/>
        <v>0</v>
      </c>
      <c r="BV61" s="92">
        <f t="shared" si="56"/>
        <v>1</v>
      </c>
      <c r="BW61" s="71" t="s">
        <v>241</v>
      </c>
      <c r="BX61" s="104">
        <f>COUNTIF(BV58:BV63, "&lt;0.25")-COUNTIF(BV58:BV63, "&lt;0")</f>
        <v>0</v>
      </c>
      <c r="BY61" s="103">
        <f t="shared" si="63"/>
        <v>0</v>
      </c>
      <c r="CA61" s="71" t="s">
        <v>241</v>
      </c>
      <c r="CB61" s="104">
        <f>COUNTIF(AX58:BV63, "&lt;0.25")-COUNTIF(AX58:BV63, "&lt;0")</f>
        <v>31</v>
      </c>
      <c r="CC61" s="103">
        <f t="shared" si="64"/>
        <v>0.30392156862745096</v>
      </c>
      <c r="CD61" s="71"/>
      <c r="CE61" s="71"/>
    </row>
    <row r="62" spans="2:83" x14ac:dyDescent="0.25">
      <c r="B62" s="16"/>
      <c r="C62" s="13" t="s">
        <v>83</v>
      </c>
      <c r="D62" s="39" t="s">
        <v>84</v>
      </c>
      <c r="E62" s="55"/>
      <c r="F62" s="47">
        <v>1</v>
      </c>
      <c r="G62" s="1">
        <v>1</v>
      </c>
      <c r="H62" s="33">
        <v>0</v>
      </c>
      <c r="I62" s="45">
        <v>1</v>
      </c>
      <c r="J62" s="1">
        <v>1</v>
      </c>
      <c r="K62" s="1">
        <v>1</v>
      </c>
      <c r="L62" s="33">
        <v>1</v>
      </c>
      <c r="M62" s="45">
        <v>1</v>
      </c>
      <c r="N62" s="1">
        <v>0</v>
      </c>
      <c r="O62" s="1">
        <v>1</v>
      </c>
      <c r="P62" s="5">
        <v>1</v>
      </c>
      <c r="Q62" s="45">
        <v>1</v>
      </c>
      <c r="R62" s="1">
        <v>0</v>
      </c>
      <c r="S62" s="1">
        <v>0</v>
      </c>
      <c r="T62" s="5">
        <v>1</v>
      </c>
      <c r="U62" s="45">
        <v>0</v>
      </c>
      <c r="V62" s="1">
        <v>1</v>
      </c>
      <c r="W62" s="33">
        <v>1</v>
      </c>
      <c r="X62" s="45">
        <v>0</v>
      </c>
      <c r="Y62" s="1">
        <v>1</v>
      </c>
      <c r="Z62" s="1">
        <v>1</v>
      </c>
      <c r="AA62" s="33">
        <v>1</v>
      </c>
      <c r="AB62" s="45">
        <v>1</v>
      </c>
      <c r="AC62" s="1">
        <v>1</v>
      </c>
      <c r="AD62" s="33">
        <v>1</v>
      </c>
      <c r="AG62" s="16"/>
      <c r="AH62" s="13" t="s">
        <v>83</v>
      </c>
      <c r="AI62" s="39" t="s">
        <v>84</v>
      </c>
      <c r="AJ62" s="55"/>
      <c r="AK62">
        <f>COUNTIF(TableA[#This Row], 1)</f>
        <v>2</v>
      </c>
      <c r="AL62">
        <f>COUNTIF(TableB[#This Row], 1)</f>
        <v>4</v>
      </c>
      <c r="AM62">
        <f>COUNTIF(TableC[#This Row], 1)</f>
        <v>3</v>
      </c>
      <c r="AN62">
        <f>COUNTIF(TableD[#This Row], 1)</f>
        <v>2</v>
      </c>
      <c r="AO62">
        <f>COUNTIF(TableE[#This Row], 1)</f>
        <v>2</v>
      </c>
      <c r="AP62">
        <f>COUNTIF(TableF[#This Row], 1)</f>
        <v>3</v>
      </c>
      <c r="AQ62">
        <f>COUNTIF(TableG[#This Row], 1)</f>
        <v>3</v>
      </c>
      <c r="AT62" s="16"/>
      <c r="AU62" s="13" t="s">
        <v>83</v>
      </c>
      <c r="AV62" s="13" t="s">
        <v>84</v>
      </c>
      <c r="AW62" s="84"/>
      <c r="AX62" s="91">
        <f t="shared" si="50"/>
        <v>0.66666666666666663</v>
      </c>
      <c r="AY62" s="71" t="s">
        <v>247</v>
      </c>
      <c r="AZ62">
        <f>COUNT(AX58:AX63)</f>
        <v>6</v>
      </c>
      <c r="BA62" s="103">
        <f t="shared" si="57"/>
        <v>1</v>
      </c>
      <c r="BB62" s="77">
        <f t="shared" si="51"/>
        <v>1</v>
      </c>
      <c r="BC62" s="71" t="s">
        <v>247</v>
      </c>
      <c r="BD62">
        <f>COUNT(BB58:BB63)</f>
        <v>6</v>
      </c>
      <c r="BE62" s="103">
        <f t="shared" si="58"/>
        <v>1</v>
      </c>
      <c r="BF62" s="77">
        <f t="shared" si="52"/>
        <v>0.75</v>
      </c>
      <c r="BG62" s="71" t="s">
        <v>247</v>
      </c>
      <c r="BH62">
        <f>COUNT(BF58:BF63)</f>
        <v>6</v>
      </c>
      <c r="BI62" s="103">
        <f t="shared" si="59"/>
        <v>1</v>
      </c>
      <c r="BJ62" s="77">
        <f t="shared" si="53"/>
        <v>0.5</v>
      </c>
      <c r="BK62" s="71" t="s">
        <v>247</v>
      </c>
      <c r="BL62">
        <f>COUNT(BJ58:BJ63)</f>
        <v>6</v>
      </c>
      <c r="BM62" s="103">
        <f t="shared" si="60"/>
        <v>1</v>
      </c>
      <c r="BN62" s="77">
        <f t="shared" si="54"/>
        <v>0.66666666666666663</v>
      </c>
      <c r="BO62" s="71" t="s">
        <v>247</v>
      </c>
      <c r="BP62">
        <f>COUNT(BN58:BN63)</f>
        <v>6</v>
      </c>
      <c r="BQ62" s="103">
        <f t="shared" si="61"/>
        <v>1</v>
      </c>
      <c r="BR62" s="77">
        <f t="shared" si="55"/>
        <v>0.75</v>
      </c>
      <c r="BS62" s="71" t="s">
        <v>247</v>
      </c>
      <c r="BT62">
        <f>COUNT(BR58:BR63)</f>
        <v>6</v>
      </c>
      <c r="BU62" s="103">
        <f t="shared" si="62"/>
        <v>1</v>
      </c>
      <c r="BV62" s="92">
        <f t="shared" si="56"/>
        <v>1</v>
      </c>
      <c r="BW62" s="71" t="s">
        <v>247</v>
      </c>
      <c r="BX62">
        <f>COUNT(BV58:BV63)</f>
        <v>6</v>
      </c>
      <c r="BY62" s="103">
        <f t="shared" si="63"/>
        <v>1</v>
      </c>
      <c r="CA62" s="71" t="s">
        <v>247</v>
      </c>
      <c r="CB62">
        <f>COUNT(AX58:BV63)</f>
        <v>102</v>
      </c>
      <c r="CC62" s="103">
        <f t="shared" si="64"/>
        <v>1</v>
      </c>
      <c r="CD62" s="71"/>
      <c r="CE62" s="71"/>
    </row>
    <row r="63" spans="2:83" x14ac:dyDescent="0.25">
      <c r="B63" s="16"/>
      <c r="C63" s="13" t="s">
        <v>85</v>
      </c>
      <c r="D63" s="39" t="s">
        <v>86</v>
      </c>
      <c r="E63" s="55"/>
      <c r="F63" s="47">
        <v>1</v>
      </c>
      <c r="G63" s="1">
        <v>1</v>
      </c>
      <c r="H63" s="33">
        <v>1</v>
      </c>
      <c r="I63" s="45">
        <v>1</v>
      </c>
      <c r="J63" s="1">
        <v>0</v>
      </c>
      <c r="K63" s="1">
        <v>1</v>
      </c>
      <c r="L63" s="33">
        <v>1</v>
      </c>
      <c r="M63" s="45">
        <v>0</v>
      </c>
      <c r="N63" s="1">
        <v>1</v>
      </c>
      <c r="O63" s="1">
        <v>1</v>
      </c>
      <c r="P63" s="5">
        <v>1</v>
      </c>
      <c r="Q63" s="45">
        <v>1</v>
      </c>
      <c r="R63" s="1">
        <v>1</v>
      </c>
      <c r="S63" s="1">
        <v>0</v>
      </c>
      <c r="T63" s="5">
        <v>0</v>
      </c>
      <c r="U63" s="45">
        <v>1</v>
      </c>
      <c r="V63" s="1">
        <v>0</v>
      </c>
      <c r="W63" s="33">
        <v>1</v>
      </c>
      <c r="X63" s="45">
        <v>1</v>
      </c>
      <c r="Y63" s="1">
        <v>1</v>
      </c>
      <c r="Z63" s="1">
        <v>0</v>
      </c>
      <c r="AA63" s="33">
        <v>0</v>
      </c>
      <c r="AB63" s="45">
        <v>1</v>
      </c>
      <c r="AC63" s="1">
        <v>1</v>
      </c>
      <c r="AD63" s="33">
        <v>1</v>
      </c>
      <c r="AG63" s="16"/>
      <c r="AH63" s="13" t="s">
        <v>85</v>
      </c>
      <c r="AI63" s="39" t="s">
        <v>86</v>
      </c>
      <c r="AJ63" s="55"/>
      <c r="AK63">
        <f>COUNTIF(TableA[#This Row], 1)</f>
        <v>3</v>
      </c>
      <c r="AL63">
        <f>COUNTIF(TableB[#This Row], 1)</f>
        <v>3</v>
      </c>
      <c r="AM63">
        <f>COUNTIF(TableC[#This Row], 1)</f>
        <v>3</v>
      </c>
      <c r="AN63">
        <f>COUNTIF(TableD[#This Row], 1)</f>
        <v>2</v>
      </c>
      <c r="AO63">
        <f>COUNTIF(TableE[#This Row], 1)</f>
        <v>2</v>
      </c>
      <c r="AP63">
        <f>COUNTIF(TableF[#This Row], 1)</f>
        <v>2</v>
      </c>
      <c r="AQ63">
        <f>COUNTIF(TableG[#This Row], 1)</f>
        <v>3</v>
      </c>
      <c r="AT63" s="16"/>
      <c r="AU63" s="13" t="s">
        <v>85</v>
      </c>
      <c r="AV63" s="13" t="s">
        <v>86</v>
      </c>
      <c r="AW63" s="84"/>
      <c r="AX63" s="91">
        <f t="shared" si="50"/>
        <v>1</v>
      </c>
      <c r="AY63" s="108"/>
      <c r="AZ63" s="108"/>
      <c r="BA63" s="108"/>
      <c r="BB63" s="77">
        <f t="shared" si="51"/>
        <v>0.75</v>
      </c>
      <c r="BC63" s="77"/>
      <c r="BD63" s="77"/>
      <c r="BE63" s="77"/>
      <c r="BF63" s="77">
        <f t="shared" si="52"/>
        <v>0.75</v>
      </c>
      <c r="BG63" s="77"/>
      <c r="BH63" s="77"/>
      <c r="BI63" s="77"/>
      <c r="BJ63" s="77">
        <f t="shared" si="53"/>
        <v>0.5</v>
      </c>
      <c r="BK63" s="77"/>
      <c r="BL63" s="77"/>
      <c r="BM63" s="77"/>
      <c r="BN63" s="77">
        <f t="shared" si="54"/>
        <v>0.66666666666666663</v>
      </c>
      <c r="BO63" s="77"/>
      <c r="BP63" s="77"/>
      <c r="BQ63" s="77"/>
      <c r="BR63" s="77">
        <f t="shared" si="55"/>
        <v>0.5</v>
      </c>
      <c r="BS63" s="111"/>
      <c r="BT63" s="111"/>
      <c r="BU63" s="111"/>
      <c r="BV63" s="92">
        <f t="shared" si="56"/>
        <v>1</v>
      </c>
      <c r="BW63" s="116"/>
      <c r="BX63" s="116"/>
      <c r="BY63" s="116"/>
      <c r="CB63" s="71"/>
      <c r="CC63" s="71"/>
      <c r="CD63" s="71"/>
      <c r="CE63" s="71"/>
    </row>
    <row r="64" spans="2:83" ht="15.75" thickBot="1" x14ac:dyDescent="0.3">
      <c r="B64" s="17"/>
      <c r="C64" s="18"/>
      <c r="D64" s="41"/>
      <c r="E64" s="58"/>
      <c r="F64" s="118"/>
      <c r="G64" s="119"/>
      <c r="H64" s="120"/>
      <c r="I64" s="121"/>
      <c r="J64" s="119"/>
      <c r="K64" s="119"/>
      <c r="L64" s="120"/>
      <c r="M64" s="121"/>
      <c r="N64" s="119"/>
      <c r="O64" s="119"/>
      <c r="P64" s="122"/>
      <c r="Q64" s="121"/>
      <c r="R64" s="119"/>
      <c r="S64" s="119"/>
      <c r="T64" s="122"/>
      <c r="U64" s="121"/>
      <c r="V64" s="119"/>
      <c r="W64" s="120"/>
      <c r="X64" s="121"/>
      <c r="Y64" s="119"/>
      <c r="Z64" s="119"/>
      <c r="AA64" s="120"/>
      <c r="AB64" s="123"/>
      <c r="AC64" s="120"/>
      <c r="AD64" s="120"/>
      <c r="AG64" s="17"/>
      <c r="AH64" s="18"/>
      <c r="AI64" s="41"/>
      <c r="AJ64" s="58"/>
      <c r="AT64" s="16"/>
      <c r="AU64" s="13"/>
      <c r="AV64" s="13"/>
      <c r="AW64" s="84"/>
      <c r="AX64" s="91"/>
      <c r="AY64" s="108"/>
      <c r="AZ64" s="108"/>
      <c r="BA64" s="108"/>
      <c r="BB64" s="77"/>
      <c r="BC64" s="77"/>
      <c r="BD64" s="77"/>
      <c r="BE64" s="77"/>
      <c r="BF64" s="77"/>
      <c r="BG64" s="77"/>
      <c r="BH64" s="77"/>
      <c r="BI64" s="77"/>
      <c r="BJ64" s="77"/>
      <c r="BK64" s="77"/>
      <c r="BL64" s="77"/>
      <c r="BM64" s="77"/>
      <c r="BN64" s="77"/>
      <c r="BO64" s="77"/>
      <c r="BP64" s="77"/>
      <c r="BQ64" s="77"/>
      <c r="BR64" s="77"/>
      <c r="BS64" s="111"/>
      <c r="BT64" s="111"/>
      <c r="BU64" s="111"/>
      <c r="BV64" s="92"/>
      <c r="BW64" s="116"/>
      <c r="BX64" s="116"/>
      <c r="BY64" s="116"/>
      <c r="CB64" s="71"/>
      <c r="CC64" s="71"/>
      <c r="CD64" s="71"/>
      <c r="CE64" s="71"/>
    </row>
    <row r="65" spans="2:83" ht="15.75" thickBot="1" x14ac:dyDescent="0.3">
      <c r="B65" s="19">
        <v>4</v>
      </c>
      <c r="C65" s="21" t="s">
        <v>87</v>
      </c>
      <c r="D65" s="38" t="s">
        <v>88</v>
      </c>
      <c r="E65" s="54"/>
      <c r="F65" s="50"/>
      <c r="G65" s="22"/>
      <c r="H65" s="35"/>
      <c r="I65" s="46"/>
      <c r="J65" s="22"/>
      <c r="K65" s="22"/>
      <c r="L65" s="35"/>
      <c r="M65" s="46"/>
      <c r="N65" s="22"/>
      <c r="O65" s="22"/>
      <c r="P65" s="23"/>
      <c r="Q65" s="46"/>
      <c r="R65" s="22"/>
      <c r="S65" s="22"/>
      <c r="T65" s="23"/>
      <c r="U65" s="46"/>
      <c r="V65" s="22"/>
      <c r="W65" s="35"/>
      <c r="X65" s="46"/>
      <c r="Y65" s="22"/>
      <c r="Z65" s="22"/>
      <c r="AA65" s="35"/>
      <c r="AB65" s="65"/>
      <c r="AC65" s="35"/>
      <c r="AD65" s="35"/>
      <c r="AG65" s="19">
        <v>4</v>
      </c>
      <c r="AH65" s="21" t="s">
        <v>87</v>
      </c>
      <c r="AI65" s="38" t="s">
        <v>88</v>
      </c>
      <c r="AJ65" s="54"/>
      <c r="AT65" s="86">
        <v>4</v>
      </c>
      <c r="AU65" s="76" t="s">
        <v>87</v>
      </c>
      <c r="AV65" s="76" t="s">
        <v>88</v>
      </c>
      <c r="AW65" s="83"/>
      <c r="AX65" s="91"/>
      <c r="AY65" s="108"/>
      <c r="AZ65" s="108"/>
      <c r="BA65" s="108"/>
      <c r="BB65" s="77"/>
      <c r="BC65" s="77"/>
      <c r="BD65" s="77"/>
      <c r="BE65" s="77"/>
      <c r="BF65" s="77"/>
      <c r="BG65" s="77"/>
      <c r="BH65" s="77"/>
      <c r="BI65" s="77"/>
      <c r="BJ65" s="77"/>
      <c r="BK65" s="77"/>
      <c r="BL65" s="77"/>
      <c r="BM65" s="77"/>
      <c r="BN65" s="77"/>
      <c r="BO65" s="77"/>
      <c r="BP65" s="77"/>
      <c r="BQ65" s="77"/>
      <c r="BR65" s="77"/>
      <c r="BS65" s="111"/>
      <c r="BT65" s="111"/>
      <c r="BU65" s="111"/>
      <c r="BV65" s="92"/>
      <c r="BW65" s="116"/>
      <c r="BX65" s="116"/>
      <c r="BY65" s="116"/>
      <c r="CB65" s="69"/>
      <c r="CC65" s="69"/>
      <c r="CD65" s="69"/>
      <c r="CE65" s="69"/>
    </row>
    <row r="66" spans="2:83" x14ac:dyDescent="0.25">
      <c r="B66" s="16"/>
      <c r="C66" s="13"/>
      <c r="D66" s="39"/>
      <c r="E66" s="57"/>
      <c r="F66" s="118"/>
      <c r="G66" s="124"/>
      <c r="H66" s="125"/>
      <c r="I66" s="126"/>
      <c r="J66" s="124"/>
      <c r="K66" s="124"/>
      <c r="L66" s="125"/>
      <c r="M66" s="126"/>
      <c r="N66" s="124"/>
      <c r="O66" s="124"/>
      <c r="P66" s="127"/>
      <c r="Q66" s="126"/>
      <c r="R66" s="124"/>
      <c r="S66" s="124"/>
      <c r="T66" s="127"/>
      <c r="U66" s="126"/>
      <c r="V66" s="124"/>
      <c r="W66" s="125"/>
      <c r="X66" s="126"/>
      <c r="Y66" s="124"/>
      <c r="Z66" s="124"/>
      <c r="AA66" s="125"/>
      <c r="AB66" s="128"/>
      <c r="AC66" s="125"/>
      <c r="AD66" s="125"/>
      <c r="AG66" s="16"/>
      <c r="AH66" s="13"/>
      <c r="AI66" s="39"/>
      <c r="AJ66" s="57"/>
      <c r="AT66" s="16"/>
      <c r="AU66" s="13"/>
      <c r="AV66" s="13"/>
      <c r="AW66" s="84"/>
      <c r="AX66" s="91"/>
      <c r="AY66" s="108"/>
      <c r="AZ66" s="108"/>
      <c r="BA66" s="108"/>
      <c r="BB66" s="77"/>
      <c r="BC66" s="77"/>
      <c r="BD66" s="77"/>
      <c r="BE66" s="77"/>
      <c r="BF66" s="77"/>
      <c r="BG66" s="77"/>
      <c r="BH66" s="77"/>
      <c r="BI66" s="77"/>
      <c r="BJ66" s="77"/>
      <c r="BK66" s="77"/>
      <c r="BL66" s="77"/>
      <c r="BM66" s="77"/>
      <c r="BN66" s="77"/>
      <c r="BO66" s="77"/>
      <c r="BP66" s="77"/>
      <c r="BQ66" s="77"/>
      <c r="BR66" s="77"/>
      <c r="BS66" s="111"/>
      <c r="BT66" s="111"/>
      <c r="BU66" s="111"/>
      <c r="BV66" s="92"/>
      <c r="BW66" s="116"/>
      <c r="BX66" s="116"/>
      <c r="BY66" s="116"/>
      <c r="CB66" s="71"/>
      <c r="CC66" s="71"/>
      <c r="CD66" s="71"/>
      <c r="CE66" s="71"/>
    </row>
    <row r="67" spans="2:83" x14ac:dyDescent="0.25">
      <c r="B67" s="16"/>
      <c r="C67" s="13" t="s">
        <v>89</v>
      </c>
      <c r="D67" s="39" t="s">
        <v>90</v>
      </c>
      <c r="E67" s="55"/>
      <c r="F67" s="47">
        <v>1</v>
      </c>
      <c r="G67" s="1">
        <v>1</v>
      </c>
      <c r="H67" s="33">
        <v>1</v>
      </c>
      <c r="I67" s="45">
        <v>1</v>
      </c>
      <c r="J67" s="1">
        <v>1</v>
      </c>
      <c r="K67" s="1">
        <v>1</v>
      </c>
      <c r="L67" s="33">
        <v>1</v>
      </c>
      <c r="M67" s="45">
        <v>1</v>
      </c>
      <c r="N67" s="1">
        <v>1</v>
      </c>
      <c r="O67" s="1">
        <v>1</v>
      </c>
      <c r="P67" s="5">
        <v>0</v>
      </c>
      <c r="Q67" s="45">
        <v>1</v>
      </c>
      <c r="R67" s="1">
        <v>1</v>
      </c>
      <c r="S67" s="1">
        <v>1</v>
      </c>
      <c r="T67" s="5">
        <v>1</v>
      </c>
      <c r="U67" s="45">
        <v>1</v>
      </c>
      <c r="V67" s="1">
        <v>1</v>
      </c>
      <c r="W67" s="33">
        <v>1</v>
      </c>
      <c r="X67" s="45">
        <v>1</v>
      </c>
      <c r="Y67" s="1">
        <v>1</v>
      </c>
      <c r="Z67" s="1">
        <v>1</v>
      </c>
      <c r="AA67" s="33">
        <v>0</v>
      </c>
      <c r="AB67" s="45">
        <v>1</v>
      </c>
      <c r="AC67" s="1">
        <v>1</v>
      </c>
      <c r="AD67" s="33">
        <v>1</v>
      </c>
      <c r="AG67" s="16"/>
      <c r="AH67" s="13" t="s">
        <v>89</v>
      </c>
      <c r="AI67" s="39" t="s">
        <v>90</v>
      </c>
      <c r="AJ67" s="55"/>
      <c r="AK67">
        <f>COUNTIF(TableA[#This Row], 1)</f>
        <v>3</v>
      </c>
      <c r="AL67">
        <f>COUNTIF(TableB[#This Row], 1)</f>
        <v>4</v>
      </c>
      <c r="AM67">
        <f>COUNTIF(TableC[#This Row], 1)</f>
        <v>3</v>
      </c>
      <c r="AN67">
        <f>COUNTIF(TableD[#This Row], 1)</f>
        <v>4</v>
      </c>
      <c r="AO67">
        <f>COUNTIF(TableE[#This Row], 1)</f>
        <v>3</v>
      </c>
      <c r="AP67">
        <f>COUNTIF(TableF[#This Row], 1)</f>
        <v>3</v>
      </c>
      <c r="AQ67">
        <f>COUNTIF(TableG[#This Row], 1)</f>
        <v>3</v>
      </c>
      <c r="AT67" s="16"/>
      <c r="AU67" s="13" t="s">
        <v>89</v>
      </c>
      <c r="AV67" s="13" t="s">
        <v>90</v>
      </c>
      <c r="AW67" s="84"/>
      <c r="AX67" s="91">
        <f t="shared" ref="AX67:AX70" si="65">AK67/AK$6</f>
        <v>1</v>
      </c>
      <c r="AY67" s="71" t="s">
        <v>244</v>
      </c>
      <c r="AZ67" s="67">
        <f>COUNTIF(AX67:AX70, "&gt;=0.75")</f>
        <v>3</v>
      </c>
      <c r="BA67" s="103">
        <f>AZ67/$AZ$71</f>
        <v>0.75</v>
      </c>
      <c r="BB67" s="77">
        <f t="shared" ref="BB67:BB70" si="66">AL67/AL$6</f>
        <v>1</v>
      </c>
      <c r="BC67" s="71" t="s">
        <v>244</v>
      </c>
      <c r="BD67" s="67">
        <f>COUNTIF(BB67:BB70, "&gt;=0.75")</f>
        <v>4</v>
      </c>
      <c r="BE67" s="103">
        <f>BD67/$BD$71</f>
        <v>1</v>
      </c>
      <c r="BF67" s="77">
        <f>AM67/AM$6</f>
        <v>0.75</v>
      </c>
      <c r="BG67" s="71" t="s">
        <v>244</v>
      </c>
      <c r="BH67" s="67">
        <f>COUNTIF(BF67:BF70, "&gt;=0.75")</f>
        <v>4</v>
      </c>
      <c r="BI67" s="103">
        <f>BH67/$BH$71</f>
        <v>1</v>
      </c>
      <c r="BJ67" s="77">
        <f t="shared" ref="BJ67:BJ70" si="67">AN67/AN$6</f>
        <v>1</v>
      </c>
      <c r="BK67" s="71" t="s">
        <v>244</v>
      </c>
      <c r="BL67" s="67">
        <f>COUNTIF(BJ67:BJ70, "&gt;=0.75")</f>
        <v>4</v>
      </c>
      <c r="BM67" s="103">
        <f>BL67/$BL$71</f>
        <v>1</v>
      </c>
      <c r="BN67" s="77">
        <f>AO67/AO$6</f>
        <v>1</v>
      </c>
      <c r="BO67" s="71" t="s">
        <v>244</v>
      </c>
      <c r="BP67" s="67">
        <f>COUNTIF(BN67:BN70, "&gt;=0.75")</f>
        <v>4</v>
      </c>
      <c r="BQ67" s="103">
        <f>BP67/$BP$71</f>
        <v>1</v>
      </c>
      <c r="BR67" s="77">
        <f>AP67/AP$6</f>
        <v>0.75</v>
      </c>
      <c r="BS67" s="71" t="s">
        <v>244</v>
      </c>
      <c r="BT67" s="67">
        <f>COUNTIF(BR67:BR70, "&gt;=0.75")</f>
        <v>4</v>
      </c>
      <c r="BU67" s="103">
        <f>BT67/$BT$71</f>
        <v>1</v>
      </c>
      <c r="BV67" s="92">
        <f>AQ67/AQ$6</f>
        <v>1</v>
      </c>
      <c r="BW67" s="71" t="s">
        <v>244</v>
      </c>
      <c r="BX67" s="67">
        <f>COUNTIF(BV67:BV70, "&gt;=0.75")</f>
        <v>4</v>
      </c>
      <c r="BY67" s="103">
        <f>BX67/$BX$71</f>
        <v>1</v>
      </c>
      <c r="CA67" s="71" t="s">
        <v>244</v>
      </c>
      <c r="CB67" s="67">
        <f>COUNTIF(AX67:BV70, "&gt;=0.75")</f>
        <v>40</v>
      </c>
      <c r="CC67" s="103">
        <f>CB67/$CB$71</f>
        <v>0.52631578947368418</v>
      </c>
      <c r="CD67" s="71"/>
      <c r="CE67" s="71"/>
    </row>
    <row r="68" spans="2:83" x14ac:dyDescent="0.25">
      <c r="B68" s="16"/>
      <c r="C68" s="13" t="s">
        <v>91</v>
      </c>
      <c r="D68" s="39" t="s">
        <v>92</v>
      </c>
      <c r="E68" s="55"/>
      <c r="F68" s="47">
        <v>1</v>
      </c>
      <c r="G68" s="1">
        <v>1</v>
      </c>
      <c r="H68" s="33">
        <v>1</v>
      </c>
      <c r="I68" s="45">
        <v>1</v>
      </c>
      <c r="J68" s="1">
        <v>1</v>
      </c>
      <c r="K68" s="1">
        <v>1</v>
      </c>
      <c r="L68" s="33">
        <v>1</v>
      </c>
      <c r="M68" s="45">
        <v>1</v>
      </c>
      <c r="N68" s="1">
        <v>1</v>
      </c>
      <c r="O68" s="1">
        <v>0</v>
      </c>
      <c r="P68" s="5">
        <v>1</v>
      </c>
      <c r="Q68" s="45">
        <v>0</v>
      </c>
      <c r="R68" s="1">
        <v>1</v>
      </c>
      <c r="S68" s="1">
        <v>1</v>
      </c>
      <c r="T68" s="5">
        <v>1</v>
      </c>
      <c r="U68" s="45">
        <v>1</v>
      </c>
      <c r="V68" s="1">
        <v>1</v>
      </c>
      <c r="W68" s="33">
        <v>1</v>
      </c>
      <c r="X68" s="45">
        <v>1</v>
      </c>
      <c r="Y68" s="1">
        <v>1</v>
      </c>
      <c r="Z68" s="1">
        <v>1</v>
      </c>
      <c r="AA68" s="33">
        <v>1</v>
      </c>
      <c r="AB68" s="45">
        <v>1</v>
      </c>
      <c r="AC68" s="1">
        <v>1</v>
      </c>
      <c r="AD68" s="33">
        <v>1</v>
      </c>
      <c r="AG68" s="16"/>
      <c r="AH68" s="13" t="s">
        <v>91</v>
      </c>
      <c r="AI68" s="39" t="s">
        <v>92</v>
      </c>
      <c r="AJ68" s="55"/>
      <c r="AK68">
        <f>COUNTIF(TableA[#This Row], 1)</f>
        <v>3</v>
      </c>
      <c r="AL68">
        <f>COUNTIF(TableB[#This Row], 1)</f>
        <v>4</v>
      </c>
      <c r="AM68">
        <f>COUNTIF(TableC[#This Row], 1)</f>
        <v>3</v>
      </c>
      <c r="AN68">
        <f>COUNTIF(TableD[#This Row], 1)</f>
        <v>3</v>
      </c>
      <c r="AO68">
        <f>COUNTIF(TableE[#This Row], 1)</f>
        <v>3</v>
      </c>
      <c r="AP68">
        <f>COUNTIF(TableF[#This Row], 1)</f>
        <v>4</v>
      </c>
      <c r="AQ68">
        <f>COUNTIF(TableG[#This Row], 1)</f>
        <v>3</v>
      </c>
      <c r="AT68" s="16"/>
      <c r="AU68" s="13" t="s">
        <v>91</v>
      </c>
      <c r="AV68" s="13" t="s">
        <v>92</v>
      </c>
      <c r="AW68" s="84"/>
      <c r="AX68" s="91">
        <f t="shared" si="65"/>
        <v>1</v>
      </c>
      <c r="AY68" s="71" t="s">
        <v>243</v>
      </c>
      <c r="AZ68" s="104">
        <f>COUNTIF(AX67:AX70, "&lt;0.75")-COUNTIF(AX67:AX70, "&lt;0.50")</f>
        <v>1</v>
      </c>
      <c r="BA68" s="103">
        <f>AZ68/$AZ$71</f>
        <v>0.25</v>
      </c>
      <c r="BB68" s="77">
        <f t="shared" si="66"/>
        <v>1</v>
      </c>
      <c r="BC68" s="71" t="s">
        <v>243</v>
      </c>
      <c r="BD68" s="104">
        <f>COUNTIF(BB67:BB70, "&lt;0.75")-COUNTIF(BB67:BB70, "&lt;0.50")</f>
        <v>0</v>
      </c>
      <c r="BE68" s="103">
        <f t="shared" ref="BE68:BE71" si="68">BD68/$BD$71</f>
        <v>0</v>
      </c>
      <c r="BF68" s="77">
        <f>AM68/AM$6</f>
        <v>0.75</v>
      </c>
      <c r="BG68" s="71" t="s">
        <v>243</v>
      </c>
      <c r="BH68" s="104">
        <f>COUNTIF(BF67:BF70, "&lt;0.75")-COUNTIF(BF67:BF70, "&lt;0.50")</f>
        <v>0</v>
      </c>
      <c r="BI68" s="103">
        <f t="shared" ref="BI68:BI71" si="69">BH68/$BH$71</f>
        <v>0</v>
      </c>
      <c r="BJ68" s="77">
        <f t="shared" si="67"/>
        <v>0.75</v>
      </c>
      <c r="BK68" s="71" t="s">
        <v>243</v>
      </c>
      <c r="BL68" s="104">
        <f>COUNTIF(BJ67:BJ70, "&lt;0.75")-COUNTIF(BJ67:BJ70, "&lt;0.50")</f>
        <v>0</v>
      </c>
      <c r="BM68" s="103">
        <f t="shared" ref="BM68:BM71" si="70">BL68/$BL$71</f>
        <v>0</v>
      </c>
      <c r="BN68" s="77">
        <f>AO68/AO$6</f>
        <v>1</v>
      </c>
      <c r="BO68" s="71" t="s">
        <v>243</v>
      </c>
      <c r="BP68" s="104">
        <f>COUNTIF(BN67:BN70, "&lt;0.75")-COUNTIF(BN67:BN70, "&lt;0.50")</f>
        <v>0</v>
      </c>
      <c r="BQ68" s="103">
        <f t="shared" ref="BQ68:BQ71" si="71">BP68/$BP$71</f>
        <v>0</v>
      </c>
      <c r="BR68" s="77">
        <f>AP68/AP$6</f>
        <v>1</v>
      </c>
      <c r="BS68" s="71" t="s">
        <v>243</v>
      </c>
      <c r="BT68" s="104">
        <f>COUNTIF(BR67:BR70, "&lt;0.75")-COUNTIF(BR67:BR70, "&lt;0.50")</f>
        <v>0</v>
      </c>
      <c r="BU68" s="103">
        <f t="shared" ref="BU68:BU71" si="72">BT68/$BT$71</f>
        <v>0</v>
      </c>
      <c r="BV68" s="92">
        <f>AQ68/AQ$6</f>
        <v>1</v>
      </c>
      <c r="BW68" s="71" t="s">
        <v>243</v>
      </c>
      <c r="BX68" s="104">
        <f>COUNTIF(BV67:BV70, "&lt;0.75")-COUNTIF(BV67:BV70, "&lt;0.50")</f>
        <v>0</v>
      </c>
      <c r="BY68" s="103">
        <f t="shared" ref="BY68:BY71" si="73">BX68/$BX$71</f>
        <v>0</v>
      </c>
      <c r="CA68" s="71" t="s">
        <v>243</v>
      </c>
      <c r="CB68" s="104">
        <f>COUNTIF(AX67:BV70, "&lt;0.75")-COUNTIF(AX67:BV70, "&lt;0.50")</f>
        <v>1</v>
      </c>
      <c r="CC68" s="103">
        <f t="shared" ref="CC68:CC71" si="74">CB68/$CB$71</f>
        <v>1.3157894736842105E-2</v>
      </c>
      <c r="CD68" s="71"/>
      <c r="CE68" s="71"/>
    </row>
    <row r="69" spans="2:83" x14ac:dyDescent="0.25">
      <c r="B69" s="16"/>
      <c r="C69" s="13" t="s">
        <v>93</v>
      </c>
      <c r="D69" s="39" t="s">
        <v>94</v>
      </c>
      <c r="E69" s="55"/>
      <c r="F69" s="47">
        <v>1</v>
      </c>
      <c r="G69" s="1">
        <v>1</v>
      </c>
      <c r="H69" s="33">
        <v>0</v>
      </c>
      <c r="I69" s="45">
        <v>1</v>
      </c>
      <c r="J69" s="1">
        <v>1</v>
      </c>
      <c r="K69" s="1">
        <v>1</v>
      </c>
      <c r="L69" s="33">
        <v>1</v>
      </c>
      <c r="M69" s="45">
        <v>1</v>
      </c>
      <c r="N69" s="1">
        <v>0</v>
      </c>
      <c r="O69" s="1">
        <v>1</v>
      </c>
      <c r="P69" s="5">
        <v>1</v>
      </c>
      <c r="Q69" s="45">
        <v>1</v>
      </c>
      <c r="R69" s="1">
        <v>1</v>
      </c>
      <c r="S69" s="1">
        <v>1</v>
      </c>
      <c r="T69" s="5">
        <v>1</v>
      </c>
      <c r="U69" s="45">
        <v>1</v>
      </c>
      <c r="V69" s="1">
        <v>1</v>
      </c>
      <c r="W69" s="33">
        <v>1</v>
      </c>
      <c r="X69" s="45">
        <v>0</v>
      </c>
      <c r="Y69" s="1">
        <v>1</v>
      </c>
      <c r="Z69" s="1">
        <v>1</v>
      </c>
      <c r="AA69" s="33">
        <v>1</v>
      </c>
      <c r="AB69" s="45">
        <v>1</v>
      </c>
      <c r="AC69" s="1">
        <v>1</v>
      </c>
      <c r="AD69" s="33">
        <v>1</v>
      </c>
      <c r="AG69" s="16"/>
      <c r="AH69" s="13" t="s">
        <v>93</v>
      </c>
      <c r="AI69" s="39" t="s">
        <v>94</v>
      </c>
      <c r="AJ69" s="55"/>
      <c r="AK69">
        <f>COUNTIF(TableA[#This Row], 1)</f>
        <v>2</v>
      </c>
      <c r="AL69">
        <f>COUNTIF(TableB[#This Row], 1)</f>
        <v>4</v>
      </c>
      <c r="AM69">
        <f>COUNTIF(TableC[#This Row], 1)</f>
        <v>3</v>
      </c>
      <c r="AN69">
        <f>COUNTIF(TableD[#This Row], 1)</f>
        <v>4</v>
      </c>
      <c r="AO69">
        <f>COUNTIF(TableE[#This Row], 1)</f>
        <v>3</v>
      </c>
      <c r="AP69">
        <f>COUNTIF(TableF[#This Row], 1)</f>
        <v>3</v>
      </c>
      <c r="AQ69">
        <f>COUNTIF(TableG[#This Row], 1)</f>
        <v>3</v>
      </c>
      <c r="AT69" s="16"/>
      <c r="AU69" s="13" t="s">
        <v>93</v>
      </c>
      <c r="AV69" s="13" t="s">
        <v>94</v>
      </c>
      <c r="AW69" s="84"/>
      <c r="AX69" s="91">
        <f t="shared" si="65"/>
        <v>0.66666666666666663</v>
      </c>
      <c r="AY69" s="71" t="s">
        <v>242</v>
      </c>
      <c r="AZ69" s="104">
        <f>COUNTIF(AX67:AX70, "&lt;0.5")-COUNTIF(AX67:AX70, "&lt;0.25")</f>
        <v>0</v>
      </c>
      <c r="BA69" s="103">
        <f t="shared" ref="BA69:BA71" si="75">AZ69/$AZ$71</f>
        <v>0</v>
      </c>
      <c r="BB69" s="77">
        <f t="shared" si="66"/>
        <v>1</v>
      </c>
      <c r="BC69" s="71" t="s">
        <v>242</v>
      </c>
      <c r="BD69" s="104">
        <f>COUNTIF(BB67:BB70, "&lt;0.5")-COUNTIF(BB67:BB70, "&lt;0.25")</f>
        <v>0</v>
      </c>
      <c r="BE69" s="103">
        <f t="shared" si="68"/>
        <v>0</v>
      </c>
      <c r="BF69" s="77">
        <f>AM69/AM$6</f>
        <v>0.75</v>
      </c>
      <c r="BG69" s="71" t="s">
        <v>242</v>
      </c>
      <c r="BH69" s="104">
        <f>COUNTIF(BF67:BF70, "&lt;0.5")-COUNTIF(BF67:BF70, "&lt;0.25")</f>
        <v>0</v>
      </c>
      <c r="BI69" s="103">
        <f t="shared" si="69"/>
        <v>0</v>
      </c>
      <c r="BJ69" s="77">
        <f t="shared" si="67"/>
        <v>1</v>
      </c>
      <c r="BK69" s="71" t="s">
        <v>242</v>
      </c>
      <c r="BL69" s="104">
        <f>COUNTIF(BJ67:BJ70, "&lt;0.5")-COUNTIF(BJ67:BJ70, "&lt;0.25")</f>
        <v>0</v>
      </c>
      <c r="BM69" s="103">
        <f t="shared" si="70"/>
        <v>0</v>
      </c>
      <c r="BN69" s="77">
        <f>AO69/AO$6</f>
        <v>1</v>
      </c>
      <c r="BO69" s="71" t="s">
        <v>242</v>
      </c>
      <c r="BP69" s="104">
        <f>COUNTIF(BN67:BN70, "&lt;0.5")-COUNTIF(BN67:BN70, "&lt;0.25")</f>
        <v>0</v>
      </c>
      <c r="BQ69" s="103">
        <f t="shared" si="71"/>
        <v>0</v>
      </c>
      <c r="BR69" s="77">
        <f>AP69/AP$6</f>
        <v>0.75</v>
      </c>
      <c r="BS69" s="71" t="s">
        <v>242</v>
      </c>
      <c r="BT69" s="104">
        <f>COUNTIF(BR67:BR70, "&lt;0.5")-COUNTIF(BR67:BR70, "&lt;0.25")</f>
        <v>0</v>
      </c>
      <c r="BU69" s="103">
        <f t="shared" si="72"/>
        <v>0</v>
      </c>
      <c r="BV69" s="92">
        <f>AQ69/AQ$6</f>
        <v>1</v>
      </c>
      <c r="BW69" s="71" t="s">
        <v>242</v>
      </c>
      <c r="BX69" s="104">
        <f>COUNTIF(BV67:BV70, "&lt;0.5")-COUNTIF(BV67:BV70, "&lt;0.25")</f>
        <v>0</v>
      </c>
      <c r="BY69" s="103">
        <f t="shared" si="73"/>
        <v>0</v>
      </c>
      <c r="CA69" s="71" t="s">
        <v>242</v>
      </c>
      <c r="CB69" s="104">
        <f>COUNTIF(AX67:BV70, "&lt;0.5")-COUNTIF(AX67:BV70, "&lt;0.25")</f>
        <v>1</v>
      </c>
      <c r="CC69" s="103">
        <f t="shared" si="74"/>
        <v>1.3157894736842105E-2</v>
      </c>
      <c r="CD69" s="71"/>
      <c r="CE69" s="71"/>
    </row>
    <row r="70" spans="2:83" x14ac:dyDescent="0.25">
      <c r="B70" s="16"/>
      <c r="C70" s="13"/>
      <c r="D70" s="40" t="s">
        <v>227</v>
      </c>
      <c r="E70" s="56"/>
      <c r="F70" s="47">
        <v>1</v>
      </c>
      <c r="G70" s="1">
        <v>1</v>
      </c>
      <c r="H70" s="33">
        <v>1</v>
      </c>
      <c r="I70" s="45">
        <v>1</v>
      </c>
      <c r="J70" s="1">
        <v>1</v>
      </c>
      <c r="K70" s="1">
        <v>1</v>
      </c>
      <c r="L70" s="33">
        <v>1</v>
      </c>
      <c r="M70" s="45">
        <v>0</v>
      </c>
      <c r="N70" s="1">
        <v>1</v>
      </c>
      <c r="O70" s="1">
        <v>1</v>
      </c>
      <c r="P70" s="5">
        <v>1</v>
      </c>
      <c r="Q70" s="45">
        <v>1</v>
      </c>
      <c r="R70" s="1">
        <v>1</v>
      </c>
      <c r="S70" s="1">
        <v>1</v>
      </c>
      <c r="T70" s="5">
        <v>1</v>
      </c>
      <c r="U70" s="45">
        <v>1</v>
      </c>
      <c r="V70" s="1">
        <v>1</v>
      </c>
      <c r="W70" s="33">
        <v>1</v>
      </c>
      <c r="X70" s="45">
        <v>1</v>
      </c>
      <c r="Y70" s="1">
        <v>1</v>
      </c>
      <c r="Z70" s="1">
        <v>1</v>
      </c>
      <c r="AA70" s="33">
        <v>1</v>
      </c>
      <c r="AB70" s="45">
        <v>1</v>
      </c>
      <c r="AC70" s="1">
        <v>1</v>
      </c>
      <c r="AD70" s="33">
        <v>1</v>
      </c>
      <c r="AG70" s="16"/>
      <c r="AH70" s="13"/>
      <c r="AI70" s="40" t="s">
        <v>227</v>
      </c>
      <c r="AJ70" s="56"/>
      <c r="AK70">
        <f>COUNTIF(TableA[#This Row], 1)</f>
        <v>3</v>
      </c>
      <c r="AL70">
        <f>COUNTIF(TableB[#This Row], 1)</f>
        <v>4</v>
      </c>
      <c r="AM70">
        <f>COUNTIF(TableC[#This Row], 1)</f>
        <v>3</v>
      </c>
      <c r="AN70">
        <f>COUNTIF(TableD[#This Row], 1)</f>
        <v>4</v>
      </c>
      <c r="AO70">
        <f>COUNTIF(TableE[#This Row], 1)</f>
        <v>3</v>
      </c>
      <c r="AP70">
        <f>COUNTIF(TableF[#This Row], 1)</f>
        <v>4</v>
      </c>
      <c r="AQ70">
        <f>COUNTIF(TableG[#This Row], 1)</f>
        <v>3</v>
      </c>
      <c r="AT70" s="16"/>
      <c r="AU70" s="13"/>
      <c r="AV70" s="78" t="s">
        <v>227</v>
      </c>
      <c r="AW70" s="85"/>
      <c r="AX70" s="91">
        <f t="shared" si="65"/>
        <v>1</v>
      </c>
      <c r="AY70" s="71" t="s">
        <v>241</v>
      </c>
      <c r="AZ70" s="104">
        <f>COUNTIF(AX67:AX70, "&lt;0.25")-COUNTIF(AX67:AX70, "&lt;0")</f>
        <v>0</v>
      </c>
      <c r="BA70" s="103">
        <f t="shared" si="75"/>
        <v>0</v>
      </c>
      <c r="BB70" s="77">
        <f t="shared" si="66"/>
        <v>1</v>
      </c>
      <c r="BC70" s="71" t="s">
        <v>241</v>
      </c>
      <c r="BD70" s="104">
        <f>COUNTIF(BB67:BB70, "&lt;0.25")-COUNTIF(BB67:BB70, "&lt;0")</f>
        <v>0</v>
      </c>
      <c r="BE70" s="103">
        <f t="shared" si="68"/>
        <v>0</v>
      </c>
      <c r="BF70" s="77">
        <f>AM70/AM$6</f>
        <v>0.75</v>
      </c>
      <c r="BG70" s="71" t="s">
        <v>241</v>
      </c>
      <c r="BH70" s="104">
        <f>COUNTIF(BF67:BF70, "&lt;0.25")-COUNTIF(BF67:BF70, "&lt;0")</f>
        <v>0</v>
      </c>
      <c r="BI70" s="103">
        <f t="shared" si="69"/>
        <v>0</v>
      </c>
      <c r="BJ70" s="77">
        <f t="shared" si="67"/>
        <v>1</v>
      </c>
      <c r="BK70" s="71" t="s">
        <v>241</v>
      </c>
      <c r="BL70" s="104">
        <f>COUNTIF(BJ67:BJ70, "&lt;0.25")-COUNTIF(BJ67:BJ70, "&lt;0")</f>
        <v>0</v>
      </c>
      <c r="BM70" s="103">
        <f t="shared" si="70"/>
        <v>0</v>
      </c>
      <c r="BN70" s="77">
        <f>AO70/AO$6</f>
        <v>1</v>
      </c>
      <c r="BO70" s="71" t="s">
        <v>241</v>
      </c>
      <c r="BP70" s="104">
        <f>COUNTIF(BN67:BN70, "&lt;0.25")-COUNTIF(BN67:BN70, "&lt;0")</f>
        <v>0</v>
      </c>
      <c r="BQ70" s="103">
        <f t="shared" si="71"/>
        <v>0</v>
      </c>
      <c r="BR70" s="77">
        <f>AP70/AP$6</f>
        <v>1</v>
      </c>
      <c r="BS70" s="71" t="s">
        <v>241</v>
      </c>
      <c r="BT70" s="104">
        <f>COUNTIF(BR67:BR70, "&lt;0.25")-COUNTIF(BR67:BR70, "&lt;0")</f>
        <v>0</v>
      </c>
      <c r="BU70" s="103">
        <f t="shared" si="72"/>
        <v>0</v>
      </c>
      <c r="BV70" s="92">
        <f>AQ70/AQ$6</f>
        <v>1</v>
      </c>
      <c r="BW70" s="71" t="s">
        <v>241</v>
      </c>
      <c r="BX70" s="104">
        <f>COUNTIF(BV67:BV70, "&lt;0.25")-COUNTIF(BV67:BV70, "&lt;0")</f>
        <v>0</v>
      </c>
      <c r="BY70" s="103">
        <f t="shared" si="73"/>
        <v>0</v>
      </c>
      <c r="CA70" s="71" t="s">
        <v>241</v>
      </c>
      <c r="CB70" s="104">
        <f>COUNTIF(AX67:BV70, "&lt;0.25")-COUNTIF(AX67:BV70, "&lt;0")</f>
        <v>34</v>
      </c>
      <c r="CC70" s="103">
        <f t="shared" si="74"/>
        <v>0.44736842105263158</v>
      </c>
      <c r="CD70" s="72"/>
      <c r="CE70" s="72"/>
    </row>
    <row r="71" spans="2:83" ht="15.75" thickBot="1" x14ac:dyDescent="0.3">
      <c r="B71" s="17"/>
      <c r="C71" s="18"/>
      <c r="D71" s="41"/>
      <c r="E71" s="58"/>
      <c r="F71" s="118"/>
      <c r="G71" s="119"/>
      <c r="H71" s="120"/>
      <c r="I71" s="121"/>
      <c r="J71" s="119"/>
      <c r="K71" s="119"/>
      <c r="L71" s="120"/>
      <c r="M71" s="121"/>
      <c r="N71" s="119"/>
      <c r="O71" s="119"/>
      <c r="P71" s="122"/>
      <c r="Q71" s="121"/>
      <c r="R71" s="119"/>
      <c r="S71" s="119"/>
      <c r="T71" s="122"/>
      <c r="U71" s="121"/>
      <c r="V71" s="119"/>
      <c r="W71" s="120"/>
      <c r="X71" s="121"/>
      <c r="Y71" s="119"/>
      <c r="Z71" s="119"/>
      <c r="AA71" s="120"/>
      <c r="AB71" s="123"/>
      <c r="AC71" s="120"/>
      <c r="AD71" s="120"/>
      <c r="AG71" s="17"/>
      <c r="AH71" s="18"/>
      <c r="AI71" s="41"/>
      <c r="AJ71" s="58"/>
      <c r="AT71" s="16"/>
      <c r="AU71" s="13"/>
      <c r="AV71" s="13"/>
      <c r="AW71" s="84"/>
      <c r="AX71" s="91"/>
      <c r="AY71" s="71" t="s">
        <v>247</v>
      </c>
      <c r="AZ71">
        <f>COUNT(AX67:AX70)</f>
        <v>4</v>
      </c>
      <c r="BA71" s="103">
        <f t="shared" si="75"/>
        <v>1</v>
      </c>
      <c r="BB71" s="77"/>
      <c r="BC71" s="71" t="s">
        <v>247</v>
      </c>
      <c r="BD71">
        <f>COUNT(BB67:BB70)</f>
        <v>4</v>
      </c>
      <c r="BE71" s="103">
        <f t="shared" si="68"/>
        <v>1</v>
      </c>
      <c r="BF71" s="77"/>
      <c r="BG71" s="71" t="s">
        <v>247</v>
      </c>
      <c r="BH71">
        <f>COUNT(BF67:BF70)</f>
        <v>4</v>
      </c>
      <c r="BI71" s="103">
        <f t="shared" si="69"/>
        <v>1</v>
      </c>
      <c r="BJ71" s="77"/>
      <c r="BK71" s="71" t="s">
        <v>247</v>
      </c>
      <c r="BL71">
        <f>COUNT(BJ67:BJ70)</f>
        <v>4</v>
      </c>
      <c r="BM71" s="103">
        <f t="shared" si="70"/>
        <v>1</v>
      </c>
      <c r="BN71" s="77"/>
      <c r="BO71" s="71" t="s">
        <v>247</v>
      </c>
      <c r="BP71">
        <f>COUNT(BN67:BN70)</f>
        <v>4</v>
      </c>
      <c r="BQ71" s="103">
        <f t="shared" si="71"/>
        <v>1</v>
      </c>
      <c r="BR71" s="77"/>
      <c r="BS71" s="71" t="s">
        <v>247</v>
      </c>
      <c r="BT71">
        <f>COUNT(BR67:BR70)</f>
        <v>4</v>
      </c>
      <c r="BU71" s="103">
        <f t="shared" si="72"/>
        <v>1</v>
      </c>
      <c r="BV71" s="92"/>
      <c r="BW71" s="71" t="s">
        <v>247</v>
      </c>
      <c r="BX71">
        <f>COUNT(BV67:BV70)</f>
        <v>4</v>
      </c>
      <c r="BY71" s="103">
        <f t="shared" si="73"/>
        <v>1</v>
      </c>
      <c r="CA71" s="71" t="s">
        <v>247</v>
      </c>
      <c r="CB71">
        <f>COUNT(AX67:BV70)</f>
        <v>76</v>
      </c>
      <c r="CC71" s="103">
        <f t="shared" si="74"/>
        <v>1</v>
      </c>
      <c r="CD71" s="71"/>
      <c r="CE71" s="71"/>
    </row>
    <row r="72" spans="2:83" ht="15.75" thickBot="1" x14ac:dyDescent="0.3">
      <c r="B72" s="19">
        <v>5</v>
      </c>
      <c r="C72" s="21" t="s">
        <v>41</v>
      </c>
      <c r="D72" s="38" t="s">
        <v>95</v>
      </c>
      <c r="E72" s="54"/>
      <c r="F72" s="50"/>
      <c r="G72" s="22"/>
      <c r="H72" s="35"/>
      <c r="I72" s="46"/>
      <c r="J72" s="22"/>
      <c r="K72" s="22"/>
      <c r="L72" s="35"/>
      <c r="M72" s="46"/>
      <c r="N72" s="22"/>
      <c r="O72" s="22"/>
      <c r="P72" s="23"/>
      <c r="Q72" s="46"/>
      <c r="R72" s="22"/>
      <c r="S72" s="22"/>
      <c r="T72" s="23"/>
      <c r="U72" s="46"/>
      <c r="V72" s="22"/>
      <c r="W72" s="35"/>
      <c r="X72" s="46"/>
      <c r="Y72" s="22"/>
      <c r="Z72" s="22"/>
      <c r="AA72" s="35"/>
      <c r="AB72" s="65"/>
      <c r="AC72" s="35"/>
      <c r="AD72" s="35"/>
      <c r="AG72" s="19">
        <v>5</v>
      </c>
      <c r="AH72" s="21" t="s">
        <v>41</v>
      </c>
      <c r="AI72" s="38" t="s">
        <v>95</v>
      </c>
      <c r="AJ72" s="54"/>
      <c r="AT72" s="86">
        <v>5</v>
      </c>
      <c r="AU72" s="76" t="s">
        <v>41</v>
      </c>
      <c r="AV72" s="76" t="s">
        <v>95</v>
      </c>
      <c r="AW72" s="83"/>
      <c r="AX72" s="91"/>
      <c r="AY72" s="108"/>
      <c r="AZ72" s="108"/>
      <c r="BA72" s="108"/>
      <c r="BB72" s="77"/>
      <c r="BC72" s="77"/>
      <c r="BD72" s="77"/>
      <c r="BE72" s="77"/>
      <c r="BF72" s="77"/>
      <c r="BG72" s="77"/>
      <c r="BH72" s="77"/>
      <c r="BI72" s="77"/>
      <c r="BJ72" s="77"/>
      <c r="BK72" s="77"/>
      <c r="BL72" s="77"/>
      <c r="BM72" s="77"/>
      <c r="BN72" s="77"/>
      <c r="BO72" s="77"/>
      <c r="BP72" s="77"/>
      <c r="BQ72" s="77"/>
      <c r="BR72" s="77"/>
      <c r="BS72" s="111"/>
      <c r="BT72" s="111"/>
      <c r="BU72" s="111"/>
      <c r="BV72" s="92"/>
      <c r="BW72" s="116"/>
      <c r="BX72" s="116"/>
      <c r="BY72" s="116"/>
      <c r="CB72" s="69"/>
      <c r="CC72" s="69"/>
      <c r="CD72" s="69"/>
      <c r="CE72" s="69"/>
    </row>
    <row r="73" spans="2:83" x14ac:dyDescent="0.25">
      <c r="B73" s="16"/>
      <c r="C73" s="13"/>
      <c r="D73" s="39"/>
      <c r="E73" s="57"/>
      <c r="F73" s="118"/>
      <c r="G73" s="124"/>
      <c r="H73" s="125"/>
      <c r="I73" s="126"/>
      <c r="J73" s="124"/>
      <c r="K73" s="124"/>
      <c r="L73" s="125"/>
      <c r="M73" s="126"/>
      <c r="N73" s="124"/>
      <c r="O73" s="124"/>
      <c r="P73" s="127"/>
      <c r="Q73" s="126"/>
      <c r="R73" s="124"/>
      <c r="S73" s="124"/>
      <c r="T73" s="127"/>
      <c r="U73" s="126"/>
      <c r="V73" s="124"/>
      <c r="W73" s="125"/>
      <c r="X73" s="126"/>
      <c r="Y73" s="124"/>
      <c r="Z73" s="124"/>
      <c r="AA73" s="125"/>
      <c r="AB73" s="128"/>
      <c r="AC73" s="125"/>
      <c r="AD73" s="125"/>
      <c r="AG73" s="16"/>
      <c r="AH73" s="13"/>
      <c r="AI73" s="39"/>
      <c r="AJ73" s="57"/>
      <c r="AT73" s="16"/>
      <c r="AU73" s="13"/>
      <c r="AV73" s="13"/>
      <c r="AW73" s="84"/>
      <c r="AX73" s="91"/>
      <c r="AY73" s="71" t="s">
        <v>244</v>
      </c>
      <c r="AZ73" s="67">
        <f>COUNTIF(AX74:AX76, "&gt;=0.75")</f>
        <v>3</v>
      </c>
      <c r="BA73" s="103">
        <f>AZ73/$AZ$77</f>
        <v>1</v>
      </c>
      <c r="BB73" s="77"/>
      <c r="BC73" s="71" t="s">
        <v>244</v>
      </c>
      <c r="BD73" s="67">
        <f>COUNTIF(BB74:BB76, "&gt;=0.75")</f>
        <v>3</v>
      </c>
      <c r="BE73" s="103">
        <f>BD73/$BD$77</f>
        <v>1</v>
      </c>
      <c r="BF73" s="77"/>
      <c r="BG73" s="71" t="s">
        <v>244</v>
      </c>
      <c r="BH73" s="67">
        <f>COUNTIF(BF74:BF76, "&gt;=0.75")</f>
        <v>3</v>
      </c>
      <c r="BI73" s="103">
        <f>BH73/$BH$77</f>
        <v>1</v>
      </c>
      <c r="BJ73" s="77"/>
      <c r="BK73" s="71" t="s">
        <v>244</v>
      </c>
      <c r="BL73" s="67">
        <f>COUNTIF(BJ74:BJ76, "&gt;=0.75")</f>
        <v>1</v>
      </c>
      <c r="BM73" s="103">
        <f>BL73/$BL$77</f>
        <v>0.33333333333333331</v>
      </c>
      <c r="BN73" s="77"/>
      <c r="BO73" s="71" t="s">
        <v>244</v>
      </c>
      <c r="BP73" s="67">
        <f>COUNTIF(BN74:BN76, "&gt;=0.75")</f>
        <v>3</v>
      </c>
      <c r="BQ73" s="103">
        <f>BP73/$BP$77</f>
        <v>1</v>
      </c>
      <c r="BR73" s="77"/>
      <c r="BS73" s="71" t="s">
        <v>244</v>
      </c>
      <c r="BT73" s="67">
        <f>COUNTIF(BR74:BR76, "&gt;=0.75")</f>
        <v>2</v>
      </c>
      <c r="BU73" s="103">
        <f>BT73/$BT$77</f>
        <v>0.66666666666666663</v>
      </c>
      <c r="BV73" s="92"/>
      <c r="BW73" s="71" t="s">
        <v>244</v>
      </c>
      <c r="BX73" s="67">
        <f>COUNTIF(BV74:BV76, "&gt;=0.75")</f>
        <v>3</v>
      </c>
      <c r="BY73" s="103">
        <f>BX73/$BX$77</f>
        <v>1</v>
      </c>
      <c r="CB73" s="71"/>
      <c r="CC73" s="71"/>
      <c r="CD73" s="71"/>
      <c r="CE73" s="71"/>
    </row>
    <row r="74" spans="2:83" x14ac:dyDescent="0.25">
      <c r="B74" s="16"/>
      <c r="C74" s="13" t="s">
        <v>96</v>
      </c>
      <c r="D74" s="39" t="s">
        <v>97</v>
      </c>
      <c r="E74" s="55"/>
      <c r="F74" s="47">
        <v>1</v>
      </c>
      <c r="G74" s="1">
        <v>1</v>
      </c>
      <c r="H74" s="33">
        <v>1</v>
      </c>
      <c r="I74" s="45">
        <v>1</v>
      </c>
      <c r="J74" s="1">
        <v>1</v>
      </c>
      <c r="K74" s="1">
        <v>1</v>
      </c>
      <c r="L74" s="33">
        <v>1</v>
      </c>
      <c r="M74" s="45">
        <v>1</v>
      </c>
      <c r="N74" s="1">
        <v>1</v>
      </c>
      <c r="O74" s="1">
        <v>0</v>
      </c>
      <c r="P74" s="5">
        <v>1</v>
      </c>
      <c r="Q74" s="45">
        <v>1</v>
      </c>
      <c r="R74" s="1">
        <v>0</v>
      </c>
      <c r="S74" s="1">
        <v>0</v>
      </c>
      <c r="T74" s="5">
        <v>1</v>
      </c>
      <c r="U74" s="45">
        <v>1</v>
      </c>
      <c r="V74" s="1">
        <v>1</v>
      </c>
      <c r="W74" s="33">
        <v>1</v>
      </c>
      <c r="X74" s="45">
        <v>1</v>
      </c>
      <c r="Y74" s="1">
        <v>1</v>
      </c>
      <c r="Z74" s="1">
        <v>1</v>
      </c>
      <c r="AA74" s="33">
        <v>1</v>
      </c>
      <c r="AB74" s="45">
        <v>1</v>
      </c>
      <c r="AC74" s="1">
        <v>1</v>
      </c>
      <c r="AD74" s="33">
        <v>1</v>
      </c>
      <c r="AG74" s="16"/>
      <c r="AH74" s="13" t="s">
        <v>96</v>
      </c>
      <c r="AI74" s="39" t="s">
        <v>97</v>
      </c>
      <c r="AJ74" s="55"/>
      <c r="AK74">
        <f>COUNTIF(TableA[#This Row], 1)</f>
        <v>3</v>
      </c>
      <c r="AL74">
        <f>COUNTIF(TableB[#This Row], 1)</f>
        <v>4</v>
      </c>
      <c r="AM74">
        <f>COUNTIF(TableC[#This Row], 1)</f>
        <v>3</v>
      </c>
      <c r="AN74">
        <f>COUNTIF(TableD[#This Row], 1)</f>
        <v>2</v>
      </c>
      <c r="AO74">
        <f>COUNTIF(TableE[#This Row], 1)</f>
        <v>3</v>
      </c>
      <c r="AP74">
        <f>COUNTIF(TableF[#This Row], 1)</f>
        <v>4</v>
      </c>
      <c r="AQ74">
        <f>COUNTIF(TableG[#This Row], 1)</f>
        <v>3</v>
      </c>
      <c r="AT74" s="16"/>
      <c r="AU74" s="13" t="s">
        <v>96</v>
      </c>
      <c r="AV74" s="13" t="s">
        <v>97</v>
      </c>
      <c r="AW74" s="84"/>
      <c r="AX74" s="91">
        <f t="shared" ref="AX74" si="76">AK74/AK$6</f>
        <v>1</v>
      </c>
      <c r="AY74" s="71" t="s">
        <v>243</v>
      </c>
      <c r="AZ74" s="104">
        <f>COUNTIF(AX74:AX76, "&lt;0.75")-COUNTIF(AX74:AX76, "&lt;0.50")</f>
        <v>0</v>
      </c>
      <c r="BA74" s="103">
        <f t="shared" ref="BA74:BA76" si="77">AZ74/$AZ$77</f>
        <v>0</v>
      </c>
      <c r="BB74" s="77">
        <f t="shared" ref="BB74" si="78">AL74/AL$6</f>
        <v>1</v>
      </c>
      <c r="BC74" s="71" t="s">
        <v>243</v>
      </c>
      <c r="BD74" s="104">
        <f>COUNTIF(BB74:BB76, "&lt;0.75")-COUNTIF(BB74:BB76, "&lt;0.50")</f>
        <v>0</v>
      </c>
      <c r="BE74" s="103">
        <f t="shared" ref="BE74:BE77" si="79">BD74/$BD$77</f>
        <v>0</v>
      </c>
      <c r="BF74" s="77">
        <f>AM74/AM$6</f>
        <v>0.75</v>
      </c>
      <c r="BG74" s="71" t="s">
        <v>243</v>
      </c>
      <c r="BH74" s="104">
        <f>COUNTIF(BF74:BF76, "&lt;0.75")-COUNTIF(BF74:BF76, "&lt;0.50")</f>
        <v>0</v>
      </c>
      <c r="BI74" s="103">
        <f t="shared" ref="BI74:BI77" si="80">BH74/$BH$77</f>
        <v>0</v>
      </c>
      <c r="BJ74" s="77">
        <f>AN74/AN$6</f>
        <v>0.5</v>
      </c>
      <c r="BK74" s="71" t="s">
        <v>243</v>
      </c>
      <c r="BL74" s="104">
        <f>COUNTIF(BJ74:BJ76, "&lt;0.75")-COUNTIF(BJ74:BJ76, "&lt;0.50")</f>
        <v>2</v>
      </c>
      <c r="BM74" s="103">
        <f t="shared" ref="BM74:BM77" si="81">BL74/$BL$77</f>
        <v>0.66666666666666663</v>
      </c>
      <c r="BN74" s="77">
        <f>AO74/AO$6</f>
        <v>1</v>
      </c>
      <c r="BO74" s="71" t="s">
        <v>243</v>
      </c>
      <c r="BP74" s="104">
        <f>COUNTIF(BN74:BN76, "&lt;0.75")-COUNTIF(BN74:BN76, "&lt;0.50")</f>
        <v>0</v>
      </c>
      <c r="BQ74" s="103">
        <f t="shared" ref="BQ74:BQ77" si="82">BP74/$BP$77</f>
        <v>0</v>
      </c>
      <c r="BR74" s="77">
        <f>AP74/AP$6</f>
        <v>1</v>
      </c>
      <c r="BS74" s="71" t="s">
        <v>243</v>
      </c>
      <c r="BT74" s="104">
        <f>COUNTIF(BR74:BR76, "&lt;0.75")-COUNTIF(BR74:BR76, "&lt;0.50")</f>
        <v>1</v>
      </c>
      <c r="BU74" s="103">
        <f t="shared" ref="BU74:BU77" si="83">BT74/$BT$77</f>
        <v>0.33333333333333331</v>
      </c>
      <c r="BV74" s="92">
        <f>AQ74/AQ$6</f>
        <v>1</v>
      </c>
      <c r="BW74" s="71" t="s">
        <v>243</v>
      </c>
      <c r="BX74" s="104">
        <f>COUNTIF(BV74:BV76, "&lt;0.75")-COUNTIF(BV74:BV76, "&lt;0.50")</f>
        <v>0</v>
      </c>
      <c r="BY74" s="103">
        <f t="shared" ref="BY74:BY77" si="84">BX74/$BX$77</f>
        <v>0</v>
      </c>
      <c r="CA74" s="71" t="s">
        <v>244</v>
      </c>
      <c r="CB74" s="67">
        <f>COUNTIF(AX74:BV76, "&gt;=0.75")</f>
        <v>20</v>
      </c>
      <c r="CC74" s="103">
        <f>CB74/$CB$78</f>
        <v>0.35087719298245612</v>
      </c>
      <c r="CD74" s="71"/>
      <c r="CE74" s="71"/>
    </row>
    <row r="75" spans="2:83" x14ac:dyDescent="0.25">
      <c r="B75" s="16"/>
      <c r="C75" s="13" t="s">
        <v>98</v>
      </c>
      <c r="D75" s="39" t="s">
        <v>99</v>
      </c>
      <c r="E75" s="55"/>
      <c r="F75" s="47">
        <v>1</v>
      </c>
      <c r="G75" s="1">
        <v>1</v>
      </c>
      <c r="H75" s="33">
        <v>1</v>
      </c>
      <c r="I75" s="45">
        <v>0</v>
      </c>
      <c r="J75" s="1">
        <v>1</v>
      </c>
      <c r="K75" s="1">
        <v>1</v>
      </c>
      <c r="L75" s="33">
        <v>1</v>
      </c>
      <c r="M75" s="45">
        <v>1</v>
      </c>
      <c r="N75" s="1">
        <v>1</v>
      </c>
      <c r="O75" s="1">
        <v>1</v>
      </c>
      <c r="P75" s="5">
        <v>0</v>
      </c>
      <c r="Q75" s="45">
        <v>1</v>
      </c>
      <c r="R75" s="1">
        <v>1</v>
      </c>
      <c r="S75" s="1">
        <v>0</v>
      </c>
      <c r="T75" s="5">
        <v>1</v>
      </c>
      <c r="U75" s="45">
        <v>1</v>
      </c>
      <c r="V75" s="1">
        <v>1</v>
      </c>
      <c r="W75" s="33">
        <v>1</v>
      </c>
      <c r="X75" s="45">
        <v>1</v>
      </c>
      <c r="Y75" s="1">
        <v>1</v>
      </c>
      <c r="Z75" s="1">
        <v>0</v>
      </c>
      <c r="AA75" s="33">
        <v>0</v>
      </c>
      <c r="AB75" s="45">
        <v>1</v>
      </c>
      <c r="AC75" s="1">
        <v>1</v>
      </c>
      <c r="AD75" s="33">
        <v>1</v>
      </c>
      <c r="AG75" s="16"/>
      <c r="AH75" s="13" t="s">
        <v>98</v>
      </c>
      <c r="AI75" s="39" t="s">
        <v>99</v>
      </c>
      <c r="AJ75" s="55"/>
      <c r="AK75">
        <f>COUNTIF(TableA[#This Row], 1)</f>
        <v>3</v>
      </c>
      <c r="AL75">
        <f>COUNTIF(TableB[#This Row], 1)</f>
        <v>3</v>
      </c>
      <c r="AM75">
        <f>COUNTIF(TableC[#This Row], 1)</f>
        <v>3</v>
      </c>
      <c r="AN75">
        <f>COUNTIF(TableD[#This Row], 1)</f>
        <v>3</v>
      </c>
      <c r="AO75">
        <f>COUNTIF(TableE[#This Row], 1)</f>
        <v>3</v>
      </c>
      <c r="AP75">
        <f>COUNTIF(TableF[#This Row], 1)</f>
        <v>2</v>
      </c>
      <c r="AQ75">
        <f>COUNTIF(TableG[#This Row], 1)</f>
        <v>3</v>
      </c>
      <c r="AT75" s="16"/>
      <c r="AU75" s="13" t="s">
        <v>98</v>
      </c>
      <c r="AV75" s="13" t="s">
        <v>99</v>
      </c>
      <c r="AW75" s="84"/>
      <c r="AX75" s="91">
        <f t="shared" ref="AX75:AX138" si="85">AK75/AK$6</f>
        <v>1</v>
      </c>
      <c r="AY75" s="71" t="s">
        <v>242</v>
      </c>
      <c r="AZ75" s="104">
        <f>COUNTIF(AX74:AX76, "&lt;0.5")-COUNTIF(AX74:AX76, "&lt;0.25")</f>
        <v>0</v>
      </c>
      <c r="BA75" s="103">
        <f t="shared" si="77"/>
        <v>0</v>
      </c>
      <c r="BB75" s="77">
        <f t="shared" ref="BB75:BB138" si="86">AL75/AL$6</f>
        <v>0.75</v>
      </c>
      <c r="BC75" s="71" t="s">
        <v>242</v>
      </c>
      <c r="BD75" s="104">
        <f>COUNTIF(BB74:BB76, "&lt;0.5")-COUNTIF(BB74:BB76, "&lt;0.25")</f>
        <v>0</v>
      </c>
      <c r="BE75" s="103">
        <f t="shared" si="79"/>
        <v>0</v>
      </c>
      <c r="BF75" s="77">
        <f t="shared" ref="BF75:BF138" si="87">AM75/AM$6</f>
        <v>0.75</v>
      </c>
      <c r="BG75" s="71" t="s">
        <v>242</v>
      </c>
      <c r="BH75" s="104">
        <f>COUNTIF(BF74:BF76, "&lt;0.5")-COUNTIF(BF74:BF76, "&lt;0.25")</f>
        <v>0</v>
      </c>
      <c r="BI75" s="103">
        <f t="shared" si="80"/>
        <v>0</v>
      </c>
      <c r="BJ75" s="77">
        <f t="shared" ref="BJ75:BJ138" si="88">AN75/AN$6</f>
        <v>0.75</v>
      </c>
      <c r="BK75" s="71" t="s">
        <v>242</v>
      </c>
      <c r="BL75" s="104">
        <f>COUNTIF(BJ74:BJ76, "&lt;0.5")-COUNTIF(BJ74:BJ76, "&lt;0.25")</f>
        <v>0</v>
      </c>
      <c r="BM75" s="103">
        <f t="shared" si="81"/>
        <v>0</v>
      </c>
      <c r="BN75" s="77">
        <f t="shared" ref="BN75:BN138" si="89">AO75/AO$6</f>
        <v>1</v>
      </c>
      <c r="BO75" s="71" t="s">
        <v>242</v>
      </c>
      <c r="BP75" s="104">
        <f>COUNTIF(BN74:BN76, "&lt;0.5")-COUNTIF(BN74:BN76, "&lt;0.25")</f>
        <v>0</v>
      </c>
      <c r="BQ75" s="103">
        <f t="shared" si="82"/>
        <v>0</v>
      </c>
      <c r="BR75" s="77">
        <f t="shared" ref="BR75:BR138" si="90">AP75/AP$6</f>
        <v>0.5</v>
      </c>
      <c r="BS75" s="71" t="s">
        <v>242</v>
      </c>
      <c r="BT75" s="104">
        <f>COUNTIF(BR74:BR76, "&lt;0.5")-COUNTIF(BR74:BR76, "&lt;0.25")</f>
        <v>0</v>
      </c>
      <c r="BU75" s="103">
        <f t="shared" si="83"/>
        <v>0</v>
      </c>
      <c r="BV75" s="92">
        <f t="shared" ref="BV75:BV138" si="91">AQ75/AQ$6</f>
        <v>1</v>
      </c>
      <c r="BW75" s="71" t="s">
        <v>242</v>
      </c>
      <c r="BX75" s="104">
        <f>COUNTIF(BV74:BV76, "&lt;0.5")-COUNTIF(BV74:BV76, "&lt;0.25")</f>
        <v>0</v>
      </c>
      <c r="BY75" s="103">
        <f t="shared" si="84"/>
        <v>0</v>
      </c>
      <c r="CA75" s="71" t="s">
        <v>243</v>
      </c>
      <c r="CB75" s="104">
        <f>COUNTIF(AX74:BV76, "&lt;0.75")-COUNTIF(AX74:BV76, "&lt;0.50")</f>
        <v>4</v>
      </c>
      <c r="CC75" s="103">
        <f t="shared" ref="CC75:CC78" si="92">CB75/$CB$78</f>
        <v>7.0175438596491224E-2</v>
      </c>
      <c r="CD75" s="71"/>
      <c r="CE75" s="71"/>
    </row>
    <row r="76" spans="2:83" ht="29.25" x14ac:dyDescent="0.25">
      <c r="B76" s="16"/>
      <c r="C76" s="13" t="s">
        <v>100</v>
      </c>
      <c r="D76" s="40" t="s">
        <v>101</v>
      </c>
      <c r="E76" s="56"/>
      <c r="F76" s="47">
        <v>1</v>
      </c>
      <c r="G76" s="1">
        <v>1</v>
      </c>
      <c r="H76" s="33">
        <v>1</v>
      </c>
      <c r="I76" s="45">
        <v>1</v>
      </c>
      <c r="J76" s="1">
        <v>1</v>
      </c>
      <c r="K76" s="1">
        <v>1</v>
      </c>
      <c r="L76" s="33">
        <v>1</v>
      </c>
      <c r="M76" s="45">
        <v>1</v>
      </c>
      <c r="N76" s="1">
        <v>1</v>
      </c>
      <c r="O76" s="1">
        <v>1</v>
      </c>
      <c r="P76" s="5">
        <v>1</v>
      </c>
      <c r="Q76" s="45">
        <v>0</v>
      </c>
      <c r="R76" s="1">
        <v>1</v>
      </c>
      <c r="S76" s="1">
        <v>0</v>
      </c>
      <c r="T76" s="5">
        <v>1</v>
      </c>
      <c r="U76" s="45">
        <v>1</v>
      </c>
      <c r="V76" s="1">
        <v>1</v>
      </c>
      <c r="W76" s="33">
        <v>1</v>
      </c>
      <c r="X76" s="45">
        <v>1</v>
      </c>
      <c r="Y76" s="1">
        <v>1</v>
      </c>
      <c r="Z76" s="1">
        <v>1</v>
      </c>
      <c r="AA76" s="33">
        <v>1</v>
      </c>
      <c r="AB76" s="45">
        <v>1</v>
      </c>
      <c r="AC76" s="1">
        <v>1</v>
      </c>
      <c r="AD76" s="33">
        <v>1</v>
      </c>
      <c r="AG76" s="16"/>
      <c r="AH76" s="13" t="s">
        <v>100</v>
      </c>
      <c r="AI76" s="40" t="s">
        <v>101</v>
      </c>
      <c r="AJ76" s="56"/>
      <c r="AK76">
        <f>COUNTIF(TableA[#This Row], 1)</f>
        <v>3</v>
      </c>
      <c r="AL76">
        <f>COUNTIF(TableB[#This Row], 1)</f>
        <v>4</v>
      </c>
      <c r="AM76">
        <f>COUNTIF(TableC[#This Row], 1)</f>
        <v>4</v>
      </c>
      <c r="AN76">
        <f>COUNTIF(TableD[#This Row], 1)</f>
        <v>2</v>
      </c>
      <c r="AO76">
        <f>COUNTIF(TableE[#This Row], 1)</f>
        <v>3</v>
      </c>
      <c r="AP76">
        <f>COUNTIF(TableF[#This Row], 1)</f>
        <v>4</v>
      </c>
      <c r="AQ76">
        <f>COUNTIF(TableG[#This Row], 1)</f>
        <v>3</v>
      </c>
      <c r="AT76" s="16"/>
      <c r="AU76" s="13" t="s">
        <v>100</v>
      </c>
      <c r="AV76" s="78" t="s">
        <v>101</v>
      </c>
      <c r="AW76" s="85"/>
      <c r="AX76" s="91">
        <f t="shared" si="85"/>
        <v>1</v>
      </c>
      <c r="AY76" s="71" t="s">
        <v>241</v>
      </c>
      <c r="AZ76" s="104">
        <f>COUNTIF(AX74:AX76, "&lt;0.25")-COUNTIF(AX74:AX76, "&lt;0")</f>
        <v>0</v>
      </c>
      <c r="BA76" s="103">
        <f t="shared" si="77"/>
        <v>0</v>
      </c>
      <c r="BB76" s="77">
        <f t="shared" si="86"/>
        <v>1</v>
      </c>
      <c r="BC76" s="71" t="s">
        <v>241</v>
      </c>
      <c r="BD76" s="104">
        <f>COUNTIF(BB74:BB76, "&lt;0.25")-COUNTIF(BB74:BB76, "&lt;0")</f>
        <v>0</v>
      </c>
      <c r="BE76" s="103">
        <f t="shared" si="79"/>
        <v>0</v>
      </c>
      <c r="BF76" s="77">
        <f t="shared" si="87"/>
        <v>1</v>
      </c>
      <c r="BG76" s="71" t="s">
        <v>241</v>
      </c>
      <c r="BH76" s="104">
        <f>COUNTIF(BF74:BF76, "&lt;0.25")-COUNTIF(BF74:BF76, "&lt;0")</f>
        <v>0</v>
      </c>
      <c r="BI76" s="103">
        <f t="shared" si="80"/>
        <v>0</v>
      </c>
      <c r="BJ76" s="77">
        <f t="shared" si="88"/>
        <v>0.5</v>
      </c>
      <c r="BK76" s="71" t="s">
        <v>241</v>
      </c>
      <c r="BL76" s="104">
        <f>COUNTIF(BJ74:BJ76, "&lt;0.25")-COUNTIF(BJ74:BJ76, "&lt;0")</f>
        <v>0</v>
      </c>
      <c r="BM76" s="103">
        <f t="shared" si="81"/>
        <v>0</v>
      </c>
      <c r="BN76" s="77">
        <f t="shared" si="89"/>
        <v>1</v>
      </c>
      <c r="BO76" s="71" t="s">
        <v>241</v>
      </c>
      <c r="BP76" s="104">
        <f>COUNTIF(BN74:BN76, "&lt;0.25")-COUNTIF(BN74:BN76, "&lt;0")</f>
        <v>0</v>
      </c>
      <c r="BQ76" s="103">
        <f t="shared" si="82"/>
        <v>0</v>
      </c>
      <c r="BR76" s="77">
        <f t="shared" si="90"/>
        <v>1</v>
      </c>
      <c r="BS76" s="71" t="s">
        <v>241</v>
      </c>
      <c r="BT76" s="104">
        <f>COUNTIF(BR74:BR76, "&lt;0.25")-COUNTIF(BR74:BR76, "&lt;0")</f>
        <v>0</v>
      </c>
      <c r="BU76" s="103">
        <f t="shared" si="83"/>
        <v>0</v>
      </c>
      <c r="BV76" s="92">
        <f t="shared" si="91"/>
        <v>1</v>
      </c>
      <c r="BW76" s="71" t="s">
        <v>241</v>
      </c>
      <c r="BX76" s="104">
        <f>COUNTIF(BV74:BV76, "&lt;0.25")-COUNTIF(BV74:BV76, "&lt;0")</f>
        <v>0</v>
      </c>
      <c r="BY76" s="103">
        <f t="shared" si="84"/>
        <v>0</v>
      </c>
      <c r="CA76" s="71" t="s">
        <v>242</v>
      </c>
      <c r="CB76" s="104">
        <f>COUNTIF(AX74:BV76, "&lt;0.5")-COUNTIF(AX74:BV76, "&lt;0.25")</f>
        <v>1</v>
      </c>
      <c r="CC76" s="103">
        <f t="shared" si="92"/>
        <v>1.7543859649122806E-2</v>
      </c>
      <c r="CD76" s="72"/>
      <c r="CE76" s="72"/>
    </row>
    <row r="77" spans="2:83" ht="15.75" thickBot="1" x14ac:dyDescent="0.3">
      <c r="B77" s="17"/>
      <c r="C77" s="18"/>
      <c r="D77" s="41"/>
      <c r="E77" s="58"/>
      <c r="F77" s="118"/>
      <c r="G77" s="119"/>
      <c r="H77" s="120"/>
      <c r="I77" s="121"/>
      <c r="J77" s="119"/>
      <c r="K77" s="119"/>
      <c r="L77" s="120"/>
      <c r="M77" s="121"/>
      <c r="N77" s="119"/>
      <c r="O77" s="119"/>
      <c r="P77" s="122"/>
      <c r="Q77" s="121"/>
      <c r="R77" s="119"/>
      <c r="S77" s="119"/>
      <c r="T77" s="122"/>
      <c r="U77" s="121"/>
      <c r="V77" s="119"/>
      <c r="W77" s="120"/>
      <c r="X77" s="121"/>
      <c r="Y77" s="119"/>
      <c r="Z77" s="119"/>
      <c r="AA77" s="120"/>
      <c r="AB77" s="123"/>
      <c r="AC77" s="120"/>
      <c r="AD77" s="120"/>
      <c r="AG77" s="17"/>
      <c r="AH77" s="18"/>
      <c r="AI77" s="41"/>
      <c r="AJ77" s="58"/>
      <c r="AT77" s="16"/>
      <c r="AU77" s="13"/>
      <c r="AV77" s="13"/>
      <c r="AW77" s="84"/>
      <c r="AX77" s="91"/>
      <c r="AY77" s="71" t="s">
        <v>247</v>
      </c>
      <c r="AZ77">
        <f>COUNT(AX74:AX76)</f>
        <v>3</v>
      </c>
      <c r="BA77" s="103">
        <f>AZ77/$AZ$77</f>
        <v>1</v>
      </c>
      <c r="BB77" s="77"/>
      <c r="BC77" s="71" t="s">
        <v>247</v>
      </c>
      <c r="BD77">
        <f>COUNT(BB74:BB76)</f>
        <v>3</v>
      </c>
      <c r="BE77" s="103">
        <f t="shared" si="79"/>
        <v>1</v>
      </c>
      <c r="BF77" s="77"/>
      <c r="BG77" s="71" t="s">
        <v>247</v>
      </c>
      <c r="BH77">
        <f>COUNT(BF74:BF76)</f>
        <v>3</v>
      </c>
      <c r="BI77" s="103">
        <f t="shared" si="80"/>
        <v>1</v>
      </c>
      <c r="BJ77" s="77"/>
      <c r="BK77" s="71" t="s">
        <v>247</v>
      </c>
      <c r="BL77">
        <f>COUNT(BJ74:BJ76)</f>
        <v>3</v>
      </c>
      <c r="BM77" s="103">
        <f t="shared" si="81"/>
        <v>1</v>
      </c>
      <c r="BN77" s="77"/>
      <c r="BO77" s="71" t="s">
        <v>247</v>
      </c>
      <c r="BP77">
        <f>COUNT(BN74:BN76)</f>
        <v>3</v>
      </c>
      <c r="BQ77" s="103">
        <f t="shared" si="82"/>
        <v>1</v>
      </c>
      <c r="BR77" s="77"/>
      <c r="BS77" s="71" t="s">
        <v>247</v>
      </c>
      <c r="BT77">
        <f>COUNT(BR74:BR76)</f>
        <v>3</v>
      </c>
      <c r="BU77" s="103">
        <f t="shared" si="83"/>
        <v>1</v>
      </c>
      <c r="BV77" s="92"/>
      <c r="BW77" s="71" t="s">
        <v>247</v>
      </c>
      <c r="BX77">
        <f>COUNT(BV74:BV76)</f>
        <v>3</v>
      </c>
      <c r="BY77" s="103">
        <f t="shared" si="84"/>
        <v>1</v>
      </c>
      <c r="CA77" s="71" t="s">
        <v>241</v>
      </c>
      <c r="CB77" s="104">
        <f>COUNTIF(AX74:BV76, "&lt;0.25")-COUNTIF(AX74:BV76, "&lt;0")</f>
        <v>32</v>
      </c>
      <c r="CC77" s="103">
        <f t="shared" si="92"/>
        <v>0.56140350877192979</v>
      </c>
      <c r="CD77" s="71"/>
      <c r="CE77" s="71"/>
    </row>
    <row r="78" spans="2:83" ht="15.75" thickBot="1" x14ac:dyDescent="0.3">
      <c r="B78" s="19">
        <v>6</v>
      </c>
      <c r="C78" s="21" t="s">
        <v>102</v>
      </c>
      <c r="D78" s="38" t="s">
        <v>103</v>
      </c>
      <c r="E78" s="54"/>
      <c r="F78" s="50"/>
      <c r="G78" s="22"/>
      <c r="H78" s="35"/>
      <c r="I78" s="46"/>
      <c r="J78" s="22"/>
      <c r="K78" s="22"/>
      <c r="L78" s="35"/>
      <c r="M78" s="46"/>
      <c r="N78" s="22"/>
      <c r="O78" s="22"/>
      <c r="P78" s="23"/>
      <c r="Q78" s="46"/>
      <c r="R78" s="22"/>
      <c r="S78" s="22"/>
      <c r="T78" s="23"/>
      <c r="U78" s="46"/>
      <c r="V78" s="22"/>
      <c r="W78" s="35"/>
      <c r="X78" s="46"/>
      <c r="Y78" s="22"/>
      <c r="Z78" s="22"/>
      <c r="AA78" s="35"/>
      <c r="AB78" s="65"/>
      <c r="AC78" s="35"/>
      <c r="AD78" s="35"/>
      <c r="AG78" s="19">
        <v>6</v>
      </c>
      <c r="AH78" s="21" t="s">
        <v>102</v>
      </c>
      <c r="AI78" s="38" t="s">
        <v>103</v>
      </c>
      <c r="AJ78" s="54"/>
      <c r="AT78" s="86">
        <v>6</v>
      </c>
      <c r="AU78" s="76" t="s">
        <v>102</v>
      </c>
      <c r="AV78" s="76" t="s">
        <v>103</v>
      </c>
      <c r="AW78" s="83"/>
      <c r="AX78" s="91"/>
      <c r="AY78" s="108"/>
      <c r="AZ78" s="108"/>
      <c r="BA78" s="108"/>
      <c r="BB78" s="77"/>
      <c r="BC78" s="77"/>
      <c r="BD78" s="77"/>
      <c r="BE78" s="77"/>
      <c r="BF78" s="77"/>
      <c r="BG78" s="77"/>
      <c r="BH78" s="77"/>
      <c r="BI78" s="77"/>
      <c r="BJ78" s="77"/>
      <c r="BK78" s="77"/>
      <c r="BL78" s="77"/>
      <c r="BM78" s="77"/>
      <c r="BN78" s="77"/>
      <c r="BO78" s="77"/>
      <c r="BP78" s="77"/>
      <c r="BQ78" s="77"/>
      <c r="BR78" s="77"/>
      <c r="BS78" s="111"/>
      <c r="BT78" s="111"/>
      <c r="BU78" s="111"/>
      <c r="BV78" s="92"/>
      <c r="BW78" s="116"/>
      <c r="BX78" s="116"/>
      <c r="BY78" s="116"/>
      <c r="CA78" s="71" t="s">
        <v>247</v>
      </c>
      <c r="CB78">
        <f>COUNT(AX74:BV76)</f>
        <v>57</v>
      </c>
      <c r="CC78" s="103">
        <f t="shared" si="92"/>
        <v>1</v>
      </c>
      <c r="CD78" s="69"/>
      <c r="CE78" s="69"/>
    </row>
    <row r="79" spans="2:83" x14ac:dyDescent="0.25">
      <c r="B79" s="16"/>
      <c r="C79" s="13"/>
      <c r="D79" s="39"/>
      <c r="E79" s="57"/>
      <c r="F79" s="118"/>
      <c r="G79" s="124"/>
      <c r="H79" s="125"/>
      <c r="I79" s="126"/>
      <c r="J79" s="124"/>
      <c r="K79" s="124"/>
      <c r="L79" s="125"/>
      <c r="M79" s="126"/>
      <c r="N79" s="124"/>
      <c r="O79" s="124"/>
      <c r="P79" s="127"/>
      <c r="Q79" s="126"/>
      <c r="R79" s="124"/>
      <c r="S79" s="124"/>
      <c r="T79" s="127"/>
      <c r="U79" s="126"/>
      <c r="V79" s="124"/>
      <c r="W79" s="125"/>
      <c r="X79" s="126"/>
      <c r="Y79" s="124"/>
      <c r="Z79" s="124"/>
      <c r="AA79" s="125"/>
      <c r="AB79" s="128"/>
      <c r="AC79" s="125"/>
      <c r="AD79" s="125"/>
      <c r="AG79" s="16"/>
      <c r="AH79" s="13"/>
      <c r="AI79" s="39"/>
      <c r="AJ79" s="57"/>
      <c r="AT79" s="16"/>
      <c r="AU79" s="13"/>
      <c r="AV79" s="13"/>
      <c r="AW79" s="84"/>
      <c r="AX79" s="91"/>
      <c r="AY79" s="71" t="s">
        <v>244</v>
      </c>
      <c r="AZ79" s="67">
        <f>COUNTIF(AX80:AX81, "&gt;=0.75")</f>
        <v>0</v>
      </c>
      <c r="BA79" s="103">
        <f>AZ79/$AZ$83</f>
        <v>0</v>
      </c>
      <c r="BB79" s="77"/>
      <c r="BC79" s="71" t="s">
        <v>244</v>
      </c>
      <c r="BD79" s="67">
        <f>COUNTIF(BB80:BB81, "&gt;=0.75")</f>
        <v>2</v>
      </c>
      <c r="BE79" s="103">
        <f>BD79/$BD$83</f>
        <v>1</v>
      </c>
      <c r="BF79" s="77"/>
      <c r="BG79" s="71" t="s">
        <v>244</v>
      </c>
      <c r="BH79" s="67">
        <f>COUNTIF(BF80:BF81, "&gt;=0.75")</f>
        <v>2</v>
      </c>
      <c r="BI79" s="103">
        <f>BH79/$BH$83</f>
        <v>1</v>
      </c>
      <c r="BJ79" s="77"/>
      <c r="BK79" s="71" t="s">
        <v>244</v>
      </c>
      <c r="BL79" s="67">
        <f>COUNTIF(BJ80:BJ81, "&gt;=0.75")</f>
        <v>2</v>
      </c>
      <c r="BM79" s="103">
        <f>BL79/$BL$83</f>
        <v>1</v>
      </c>
      <c r="BN79" s="77"/>
      <c r="BO79" s="71" t="s">
        <v>244</v>
      </c>
      <c r="BP79" s="67">
        <f>COUNTIF(BN80:BN81, "&gt;=0.75")</f>
        <v>0</v>
      </c>
      <c r="BQ79" s="103">
        <f>BP79/$BP$83</f>
        <v>0</v>
      </c>
      <c r="BR79" s="77"/>
      <c r="BS79" s="71" t="s">
        <v>244</v>
      </c>
      <c r="BT79" s="67">
        <f>COUNTIF(BR80:BR81, "&gt;=0.75")</f>
        <v>2</v>
      </c>
      <c r="BU79" s="103">
        <f>BT79/$BT$83</f>
        <v>1</v>
      </c>
      <c r="BV79" s="92"/>
      <c r="BW79" s="71" t="s">
        <v>244</v>
      </c>
      <c r="BX79" s="67">
        <f>COUNTIF(BV80:BV81, "&gt;=0.75")</f>
        <v>2</v>
      </c>
      <c r="BY79" s="103">
        <f>BX79/$BX$83</f>
        <v>1</v>
      </c>
      <c r="CB79" s="71"/>
      <c r="CC79" s="71"/>
      <c r="CD79" s="71"/>
      <c r="CE79" s="71"/>
    </row>
    <row r="80" spans="2:83" ht="43.5" x14ac:dyDescent="0.25">
      <c r="B80" s="16"/>
      <c r="C80" s="13" t="s">
        <v>102</v>
      </c>
      <c r="D80" s="40" t="s">
        <v>104</v>
      </c>
      <c r="E80" s="56"/>
      <c r="F80" s="47">
        <v>1</v>
      </c>
      <c r="G80" s="1">
        <v>0</v>
      </c>
      <c r="H80" s="33">
        <v>1</v>
      </c>
      <c r="I80" s="45">
        <v>1</v>
      </c>
      <c r="J80" s="1">
        <v>1</v>
      </c>
      <c r="K80" s="1">
        <v>1</v>
      </c>
      <c r="L80" s="33">
        <v>1</v>
      </c>
      <c r="M80" s="45">
        <v>1</v>
      </c>
      <c r="N80" s="1">
        <v>1</v>
      </c>
      <c r="O80" s="1">
        <v>1</v>
      </c>
      <c r="P80" s="5">
        <v>0</v>
      </c>
      <c r="Q80" s="45">
        <v>1</v>
      </c>
      <c r="R80" s="1">
        <v>1</v>
      </c>
      <c r="S80" s="1">
        <v>1</v>
      </c>
      <c r="T80" s="5">
        <v>1</v>
      </c>
      <c r="U80" s="45">
        <v>1</v>
      </c>
      <c r="V80" s="1">
        <v>0</v>
      </c>
      <c r="W80" s="33">
        <v>1</v>
      </c>
      <c r="X80" s="45">
        <v>1</v>
      </c>
      <c r="Y80" s="1">
        <v>1</v>
      </c>
      <c r="Z80" s="1">
        <v>1</v>
      </c>
      <c r="AA80" s="33">
        <v>0</v>
      </c>
      <c r="AB80" s="45">
        <v>1</v>
      </c>
      <c r="AC80" s="1">
        <v>1</v>
      </c>
      <c r="AD80" s="33">
        <v>1</v>
      </c>
      <c r="AG80" s="16"/>
      <c r="AH80" s="13" t="s">
        <v>102</v>
      </c>
      <c r="AI80" s="40" t="s">
        <v>104</v>
      </c>
      <c r="AJ80" s="56"/>
      <c r="AK80">
        <f>COUNTIF(TableA[#This Row], 1)</f>
        <v>2</v>
      </c>
      <c r="AL80">
        <f>COUNTIF(TableB[#This Row], 1)</f>
        <v>4</v>
      </c>
      <c r="AM80">
        <f>COUNTIF(TableC[#This Row], 1)</f>
        <v>3</v>
      </c>
      <c r="AN80">
        <f>COUNTIF(TableD[#This Row], 1)</f>
        <v>4</v>
      </c>
      <c r="AO80">
        <f>COUNTIF(TableE[#This Row], 1)</f>
        <v>2</v>
      </c>
      <c r="AP80">
        <f>COUNTIF(TableF[#This Row], 1)</f>
        <v>3</v>
      </c>
      <c r="AQ80">
        <f>COUNTIF(TableG[#This Row], 1)</f>
        <v>3</v>
      </c>
      <c r="AT80" s="16"/>
      <c r="AU80" s="13" t="s">
        <v>102</v>
      </c>
      <c r="AV80" s="78" t="s">
        <v>104</v>
      </c>
      <c r="AW80" s="85"/>
      <c r="AX80" s="91">
        <f t="shared" si="85"/>
        <v>0.66666666666666663</v>
      </c>
      <c r="AY80" s="71" t="s">
        <v>243</v>
      </c>
      <c r="AZ80" s="104">
        <f>COUNTIF(AX80:AX81, "&lt;0.75")-COUNTIF(AX80:AX81, "&lt;0.50")</f>
        <v>2</v>
      </c>
      <c r="BA80" s="103">
        <f t="shared" ref="BA80:BA82" si="93">AZ80/$AZ$83</f>
        <v>1</v>
      </c>
      <c r="BB80" s="77">
        <f t="shared" si="86"/>
        <v>1</v>
      </c>
      <c r="BC80" s="71" t="s">
        <v>243</v>
      </c>
      <c r="BD80" s="104">
        <f>COUNTIF(BB80:BB81, "&lt;0.75")-COUNTIF(BB80:BB81, "&lt;0.50")</f>
        <v>0</v>
      </c>
      <c r="BE80" s="103">
        <f t="shared" ref="BE80:BE83" si="94">BD80/$BD$83</f>
        <v>0</v>
      </c>
      <c r="BF80" s="77">
        <f t="shared" si="87"/>
        <v>0.75</v>
      </c>
      <c r="BG80" s="71" t="s">
        <v>243</v>
      </c>
      <c r="BH80" s="104">
        <f>COUNTIF(BF80:BF81, "&lt;0.75")-COUNTIF(BF80:BF81, "&lt;0.50")</f>
        <v>0</v>
      </c>
      <c r="BI80" s="103">
        <f t="shared" ref="BI80:BI83" si="95">BH80/$BH$83</f>
        <v>0</v>
      </c>
      <c r="BJ80" s="77">
        <f t="shared" si="88"/>
        <v>1</v>
      </c>
      <c r="BK80" s="71" t="s">
        <v>243</v>
      </c>
      <c r="BL80" s="104">
        <f>COUNTIF(BJ80:BJ81, "&lt;0.75")-COUNTIF(BJ80:BJ81, "&lt;0.50")</f>
        <v>0</v>
      </c>
      <c r="BM80" s="103">
        <f t="shared" ref="BM80:BM83" si="96">BL80/$BL$83</f>
        <v>0</v>
      </c>
      <c r="BN80" s="77">
        <f t="shared" si="89"/>
        <v>0.66666666666666663</v>
      </c>
      <c r="BO80" s="71" t="s">
        <v>243</v>
      </c>
      <c r="BP80" s="104">
        <f>COUNTIF(BN80:BN81, "&lt;0.75")-COUNTIF(BN80:BN81, "&lt;0.50")</f>
        <v>2</v>
      </c>
      <c r="BQ80" s="103">
        <f t="shared" ref="BQ80:BQ83" si="97">BP80/$BP$83</f>
        <v>1</v>
      </c>
      <c r="BR80" s="77">
        <f t="shared" si="90"/>
        <v>0.75</v>
      </c>
      <c r="BS80" s="71" t="s">
        <v>243</v>
      </c>
      <c r="BT80" s="104">
        <f>COUNTIF(BR80:BR81, "&lt;0.75")-COUNTIF(BR80:BR81, "&lt;0.50")</f>
        <v>0</v>
      </c>
      <c r="BU80" s="103">
        <f t="shared" ref="BU80:BU83" si="98">BT80/$BT$83</f>
        <v>0</v>
      </c>
      <c r="BV80" s="92">
        <f t="shared" si="91"/>
        <v>1</v>
      </c>
      <c r="BW80" s="71" t="s">
        <v>243</v>
      </c>
      <c r="BX80" s="104">
        <f>COUNTIF(BV80:BV81, "&lt;0.75")-COUNTIF(BV80:BV81, "&lt;0.50")</f>
        <v>0</v>
      </c>
      <c r="BY80" s="103">
        <f t="shared" ref="BY80:BY83" si="99">BX80/$BX$83</f>
        <v>0</v>
      </c>
      <c r="CA80" s="71" t="s">
        <v>244</v>
      </c>
      <c r="CB80" s="67">
        <f>COUNTIF(AX80:BV81, "&gt;=0.75")</f>
        <v>14</v>
      </c>
      <c r="CC80" s="103">
        <f>CB80/$CB$84</f>
        <v>0.36842105263157893</v>
      </c>
      <c r="CD80" s="72"/>
      <c r="CE80" s="72"/>
    </row>
    <row r="81" spans="2:83" ht="29.25" x14ac:dyDescent="0.25">
      <c r="B81" s="16"/>
      <c r="C81" s="13"/>
      <c r="D81" s="40" t="s">
        <v>228</v>
      </c>
      <c r="E81" s="56"/>
      <c r="F81" s="47">
        <v>1</v>
      </c>
      <c r="G81" s="1">
        <v>1</v>
      </c>
      <c r="H81" s="33">
        <v>0</v>
      </c>
      <c r="I81" s="45">
        <v>1</v>
      </c>
      <c r="J81" s="1">
        <v>1</v>
      </c>
      <c r="K81" s="1">
        <v>1</v>
      </c>
      <c r="L81" s="33">
        <v>1</v>
      </c>
      <c r="M81" s="45">
        <v>1</v>
      </c>
      <c r="N81" s="1">
        <v>1</v>
      </c>
      <c r="O81" s="1">
        <v>0</v>
      </c>
      <c r="P81" s="5">
        <v>1</v>
      </c>
      <c r="Q81" s="45">
        <v>1</v>
      </c>
      <c r="R81" s="1">
        <v>1</v>
      </c>
      <c r="S81" s="1">
        <v>1</v>
      </c>
      <c r="T81" s="5">
        <v>0</v>
      </c>
      <c r="U81" s="45">
        <v>1</v>
      </c>
      <c r="V81" s="1">
        <v>1</v>
      </c>
      <c r="W81" s="33">
        <v>0</v>
      </c>
      <c r="X81" s="45">
        <v>1</v>
      </c>
      <c r="Y81" s="1">
        <v>1</v>
      </c>
      <c r="Z81" s="1">
        <v>1</v>
      </c>
      <c r="AA81" s="33">
        <v>1</v>
      </c>
      <c r="AB81" s="45">
        <v>1</v>
      </c>
      <c r="AC81" s="1">
        <v>1</v>
      </c>
      <c r="AD81" s="33">
        <v>1</v>
      </c>
      <c r="AG81" s="16"/>
      <c r="AH81" s="13"/>
      <c r="AI81" s="40" t="s">
        <v>228</v>
      </c>
      <c r="AJ81" s="56"/>
      <c r="AK81">
        <f>COUNTIF(TableA[#This Row], 1)</f>
        <v>2</v>
      </c>
      <c r="AL81">
        <f>COUNTIF(TableB[#This Row], 1)</f>
        <v>4</v>
      </c>
      <c r="AM81">
        <f>COUNTIF(TableC[#This Row], 1)</f>
        <v>3</v>
      </c>
      <c r="AN81">
        <f>COUNTIF(TableD[#This Row], 1)</f>
        <v>3</v>
      </c>
      <c r="AO81">
        <f>COUNTIF(TableE[#This Row], 1)</f>
        <v>2</v>
      </c>
      <c r="AP81">
        <f>COUNTIF(TableF[#This Row], 1)</f>
        <v>4</v>
      </c>
      <c r="AQ81">
        <f>COUNTIF(TableG[#This Row], 1)</f>
        <v>3</v>
      </c>
      <c r="AT81" s="16"/>
      <c r="AU81" s="13"/>
      <c r="AV81" s="78" t="s">
        <v>228</v>
      </c>
      <c r="AW81" s="85"/>
      <c r="AX81" s="91">
        <f t="shared" si="85"/>
        <v>0.66666666666666663</v>
      </c>
      <c r="AY81" s="71" t="s">
        <v>242</v>
      </c>
      <c r="AZ81" s="104">
        <f>COUNTIF(AX80:AX81, "&lt;0.5")-COUNTIF(AX80:AX81, "&lt;0.25")</f>
        <v>0</v>
      </c>
      <c r="BA81" s="103">
        <f t="shared" si="93"/>
        <v>0</v>
      </c>
      <c r="BB81" s="77">
        <f t="shared" si="86"/>
        <v>1</v>
      </c>
      <c r="BC81" s="71" t="s">
        <v>242</v>
      </c>
      <c r="BD81" s="104">
        <f>COUNTIF(BB80:BB81, "&lt;0.5")-COUNTIF(BB80:BB81, "&lt;0.25")</f>
        <v>0</v>
      </c>
      <c r="BE81" s="103">
        <f t="shared" si="94"/>
        <v>0</v>
      </c>
      <c r="BF81" s="77">
        <f t="shared" si="87"/>
        <v>0.75</v>
      </c>
      <c r="BG81" s="71" t="s">
        <v>242</v>
      </c>
      <c r="BH81" s="104">
        <f>COUNTIF(BF80:BF81, "&lt;0.5")-COUNTIF(BF80:BF81, "&lt;0.25")</f>
        <v>0</v>
      </c>
      <c r="BI81" s="103">
        <f t="shared" si="95"/>
        <v>0</v>
      </c>
      <c r="BJ81" s="77">
        <f t="shared" si="88"/>
        <v>0.75</v>
      </c>
      <c r="BK81" s="71" t="s">
        <v>242</v>
      </c>
      <c r="BL81" s="104">
        <f>COUNTIF(BJ80:BJ81, "&lt;0.5")-COUNTIF(BJ80:BJ81, "&lt;0.25")</f>
        <v>0</v>
      </c>
      <c r="BM81" s="103">
        <f t="shared" si="96"/>
        <v>0</v>
      </c>
      <c r="BN81" s="77">
        <f t="shared" si="89"/>
        <v>0.66666666666666663</v>
      </c>
      <c r="BO81" s="71" t="s">
        <v>242</v>
      </c>
      <c r="BP81" s="104">
        <f>COUNTIF(BN80:BN81, "&lt;0.5")-COUNTIF(BN80:BN81, "&lt;0.25")</f>
        <v>0</v>
      </c>
      <c r="BQ81" s="103">
        <f t="shared" si="97"/>
        <v>0</v>
      </c>
      <c r="BR81" s="77">
        <f t="shared" si="90"/>
        <v>1</v>
      </c>
      <c r="BS81" s="71" t="s">
        <v>242</v>
      </c>
      <c r="BT81" s="104">
        <f>COUNTIF(BR80:BR81, "&lt;0.5")-COUNTIF(BR80:BR81, "&lt;0.25")</f>
        <v>0</v>
      </c>
      <c r="BU81" s="103">
        <f t="shared" si="98"/>
        <v>0</v>
      </c>
      <c r="BV81" s="92">
        <f t="shared" si="91"/>
        <v>1</v>
      </c>
      <c r="BW81" s="71" t="s">
        <v>242</v>
      </c>
      <c r="BX81" s="104">
        <f>COUNTIF(BV80:BV81, "&lt;0.5")-COUNTIF(BV80:BV81, "&lt;0.25")</f>
        <v>0</v>
      </c>
      <c r="BY81" s="103">
        <f t="shared" si="99"/>
        <v>0</v>
      </c>
      <c r="CA81" s="71" t="s">
        <v>243</v>
      </c>
      <c r="CB81" s="104">
        <f>COUNTIF(AX80:BV81, "&lt;0.75")-COUNTIF(AX80:BV81, "&lt;0.50")</f>
        <v>4</v>
      </c>
      <c r="CC81" s="103">
        <f t="shared" ref="CC81:CC84" si="100">CB81/$CB$84</f>
        <v>0.10526315789473684</v>
      </c>
      <c r="CD81" s="72"/>
      <c r="CE81" s="72"/>
    </row>
    <row r="82" spans="2:83" ht="15.75" thickBot="1" x14ac:dyDescent="0.3">
      <c r="B82" s="17"/>
      <c r="C82" s="18"/>
      <c r="D82" s="41"/>
      <c r="E82" s="58"/>
      <c r="F82" s="118"/>
      <c r="G82" s="119"/>
      <c r="H82" s="120"/>
      <c r="I82" s="121"/>
      <c r="J82" s="119"/>
      <c r="K82" s="119"/>
      <c r="L82" s="120"/>
      <c r="M82" s="121"/>
      <c r="N82" s="119"/>
      <c r="O82" s="119"/>
      <c r="P82" s="122"/>
      <c r="Q82" s="121"/>
      <c r="R82" s="119"/>
      <c r="S82" s="119"/>
      <c r="T82" s="122"/>
      <c r="U82" s="121"/>
      <c r="V82" s="119"/>
      <c r="W82" s="120"/>
      <c r="X82" s="121"/>
      <c r="Y82" s="119"/>
      <c r="Z82" s="119"/>
      <c r="AA82" s="120"/>
      <c r="AB82" s="123"/>
      <c r="AC82" s="120"/>
      <c r="AD82" s="120"/>
      <c r="AG82" s="17"/>
      <c r="AH82" s="18"/>
      <c r="AI82" s="41"/>
      <c r="AJ82" s="58"/>
      <c r="AT82" s="16"/>
      <c r="AU82" s="13"/>
      <c r="AV82" s="13"/>
      <c r="AW82" s="84"/>
      <c r="AX82" s="91"/>
      <c r="AY82" s="71" t="s">
        <v>241</v>
      </c>
      <c r="AZ82" s="104">
        <f>COUNTIF(AX80:AX82, "&lt;0.25")-COUNTIF(AX80:AX82, "&lt;0")</f>
        <v>0</v>
      </c>
      <c r="BA82" s="103">
        <f t="shared" si="93"/>
        <v>0</v>
      </c>
      <c r="BB82" s="77"/>
      <c r="BC82" s="71" t="s">
        <v>241</v>
      </c>
      <c r="BD82" s="104">
        <f>COUNTIF(BB80:BB82, "&lt;0.25")-COUNTIF(BB80:BB82, "&lt;0")</f>
        <v>0</v>
      </c>
      <c r="BE82" s="103">
        <f t="shared" si="94"/>
        <v>0</v>
      </c>
      <c r="BF82" s="77"/>
      <c r="BG82" s="71" t="s">
        <v>241</v>
      </c>
      <c r="BH82" s="104">
        <f>COUNTIF(BF80:BF82, "&lt;0.25")-COUNTIF(BF80:BF82, "&lt;0")</f>
        <v>0</v>
      </c>
      <c r="BI82" s="103">
        <f t="shared" si="95"/>
        <v>0</v>
      </c>
      <c r="BJ82" s="77"/>
      <c r="BK82" s="71" t="s">
        <v>241</v>
      </c>
      <c r="BL82" s="104">
        <f>COUNTIF(BJ80:BJ82, "&lt;0.25")-COUNTIF(BJ80:BJ82, "&lt;0")</f>
        <v>0</v>
      </c>
      <c r="BM82" s="103">
        <f t="shared" si="96"/>
        <v>0</v>
      </c>
      <c r="BN82" s="77"/>
      <c r="BO82" s="71" t="s">
        <v>241</v>
      </c>
      <c r="BP82" s="104">
        <f>COUNTIF(BN80:BN82, "&lt;0.25")-COUNTIF(BN80:BN82, "&lt;0")</f>
        <v>0</v>
      </c>
      <c r="BQ82" s="103">
        <f t="shared" si="97"/>
        <v>0</v>
      </c>
      <c r="BR82" s="77"/>
      <c r="BS82" s="71" t="s">
        <v>241</v>
      </c>
      <c r="BT82" s="104">
        <f>COUNTIF(BR80:BR82, "&lt;0.25")-COUNTIF(BR80:BR82, "&lt;0")</f>
        <v>0</v>
      </c>
      <c r="BU82" s="103">
        <f t="shared" si="98"/>
        <v>0</v>
      </c>
      <c r="BV82" s="92"/>
      <c r="BW82" s="71" t="s">
        <v>241</v>
      </c>
      <c r="BX82" s="104">
        <f>COUNTIF(BV80:BV82, "&lt;0.25")-COUNTIF(BV80:BV82, "&lt;0")</f>
        <v>0</v>
      </c>
      <c r="BY82" s="103">
        <f t="shared" si="99"/>
        <v>0</v>
      </c>
      <c r="CA82" s="71" t="s">
        <v>242</v>
      </c>
      <c r="CB82" s="104">
        <f>COUNTIF(AX80:BV81, "&lt;0.5")-COUNTIF(AX80:BV81, "&lt;0.25")</f>
        <v>0</v>
      </c>
      <c r="CC82" s="103">
        <f t="shared" si="100"/>
        <v>0</v>
      </c>
      <c r="CD82" s="71"/>
      <c r="CE82" s="71"/>
    </row>
    <row r="83" spans="2:83" ht="45.75" thickBot="1" x14ac:dyDescent="0.3">
      <c r="B83" s="19">
        <v>7</v>
      </c>
      <c r="C83" s="21" t="s">
        <v>105</v>
      </c>
      <c r="D83" s="42" t="s">
        <v>106</v>
      </c>
      <c r="E83" s="59"/>
      <c r="F83" s="50"/>
      <c r="G83" s="22"/>
      <c r="H83" s="35"/>
      <c r="I83" s="46"/>
      <c r="J83" s="22"/>
      <c r="K83" s="22"/>
      <c r="L83" s="35"/>
      <c r="M83" s="46"/>
      <c r="N83" s="22"/>
      <c r="O83" s="22"/>
      <c r="P83" s="23"/>
      <c r="Q83" s="46"/>
      <c r="R83" s="22"/>
      <c r="S83" s="22"/>
      <c r="T83" s="23"/>
      <c r="U83" s="46"/>
      <c r="V83" s="22"/>
      <c r="W83" s="35"/>
      <c r="X83" s="46"/>
      <c r="Y83" s="22"/>
      <c r="Z83" s="22"/>
      <c r="AA83" s="35"/>
      <c r="AB83" s="65"/>
      <c r="AC83" s="35"/>
      <c r="AD83" s="35"/>
      <c r="AG83" s="19">
        <v>7</v>
      </c>
      <c r="AH83" s="21" t="s">
        <v>105</v>
      </c>
      <c r="AI83" s="42" t="s">
        <v>106</v>
      </c>
      <c r="AJ83" s="59"/>
      <c r="AT83" s="86">
        <v>7</v>
      </c>
      <c r="AU83" s="76" t="s">
        <v>105</v>
      </c>
      <c r="AV83" s="79" t="s">
        <v>106</v>
      </c>
      <c r="AW83" s="87"/>
      <c r="AX83" s="91"/>
      <c r="AY83" s="71" t="s">
        <v>247</v>
      </c>
      <c r="AZ83">
        <f>COUNT(AX80:AX81)</f>
        <v>2</v>
      </c>
      <c r="BA83" s="103">
        <f>AZ83/$AZ$83</f>
        <v>1</v>
      </c>
      <c r="BB83" s="77"/>
      <c r="BC83" s="71" t="s">
        <v>247</v>
      </c>
      <c r="BD83">
        <f>COUNT(BB80:BB81)</f>
        <v>2</v>
      </c>
      <c r="BE83" s="103">
        <f t="shared" si="94"/>
        <v>1</v>
      </c>
      <c r="BF83" s="77"/>
      <c r="BG83" s="71" t="s">
        <v>247</v>
      </c>
      <c r="BH83">
        <f>COUNT(BF80:BF81)</f>
        <v>2</v>
      </c>
      <c r="BI83" s="103">
        <f t="shared" si="95"/>
        <v>1</v>
      </c>
      <c r="BJ83" s="77"/>
      <c r="BK83" s="71" t="s">
        <v>247</v>
      </c>
      <c r="BL83">
        <f>COUNT(BJ80:BJ81)</f>
        <v>2</v>
      </c>
      <c r="BM83" s="103">
        <f t="shared" si="96"/>
        <v>1</v>
      </c>
      <c r="BN83" s="77"/>
      <c r="BO83" s="71" t="s">
        <v>247</v>
      </c>
      <c r="BP83">
        <f>COUNT(BN80:BN81)</f>
        <v>2</v>
      </c>
      <c r="BQ83" s="103">
        <f t="shared" si="97"/>
        <v>1</v>
      </c>
      <c r="BR83" s="77"/>
      <c r="BS83" s="71" t="s">
        <v>247</v>
      </c>
      <c r="BT83">
        <f>COUNT(BR80:BR81)</f>
        <v>2</v>
      </c>
      <c r="BU83" s="103">
        <f t="shared" si="98"/>
        <v>1</v>
      </c>
      <c r="BV83" s="92"/>
      <c r="BW83" s="71" t="s">
        <v>247</v>
      </c>
      <c r="BX83">
        <f>COUNT(BV80:BV81)</f>
        <v>2</v>
      </c>
      <c r="BY83" s="103">
        <f t="shared" si="99"/>
        <v>1</v>
      </c>
      <c r="CA83" s="71" t="s">
        <v>241</v>
      </c>
      <c r="CB83" s="104">
        <f>COUNTIF(AX80:BV81, "&lt;0.25")-COUNTIF(AX80:BV81, "&lt;0")</f>
        <v>20</v>
      </c>
      <c r="CC83" s="103">
        <f t="shared" si="100"/>
        <v>0.52631578947368418</v>
      </c>
      <c r="CD83" s="73"/>
      <c r="CE83" s="73"/>
    </row>
    <row r="84" spans="2:83" x14ac:dyDescent="0.25">
      <c r="B84" s="16"/>
      <c r="C84" s="13"/>
      <c r="D84" s="39"/>
      <c r="E84" s="57"/>
      <c r="F84" s="118"/>
      <c r="G84" s="124"/>
      <c r="H84" s="125"/>
      <c r="I84" s="126"/>
      <c r="J84" s="124"/>
      <c r="K84" s="124"/>
      <c r="L84" s="125"/>
      <c r="M84" s="126"/>
      <c r="N84" s="124"/>
      <c r="O84" s="124"/>
      <c r="P84" s="127"/>
      <c r="Q84" s="126"/>
      <c r="R84" s="124"/>
      <c r="S84" s="124"/>
      <c r="T84" s="127"/>
      <c r="U84" s="126"/>
      <c r="V84" s="124"/>
      <c r="W84" s="125"/>
      <c r="X84" s="126"/>
      <c r="Y84" s="124"/>
      <c r="Z84" s="124"/>
      <c r="AA84" s="125"/>
      <c r="AB84" s="128"/>
      <c r="AC84" s="125"/>
      <c r="AD84" s="125"/>
      <c r="AG84" s="16"/>
      <c r="AH84" s="13"/>
      <c r="AI84" s="39"/>
      <c r="AJ84" s="57"/>
      <c r="AT84" s="16"/>
      <c r="AU84" s="13"/>
      <c r="AV84" s="13"/>
      <c r="AW84" s="84"/>
      <c r="AX84" s="91"/>
      <c r="AY84" s="108"/>
      <c r="AZ84" s="108"/>
      <c r="BA84" s="108"/>
      <c r="BB84" s="77"/>
      <c r="BC84" s="77"/>
      <c r="BD84" s="77"/>
      <c r="BE84" s="77"/>
      <c r="BF84" s="77"/>
      <c r="BG84" s="77"/>
      <c r="BH84" s="77"/>
      <c r="BI84" s="77"/>
      <c r="BJ84" s="77"/>
      <c r="BK84" s="77"/>
      <c r="BL84" s="77"/>
      <c r="BM84" s="77"/>
      <c r="BN84" s="77"/>
      <c r="BO84" s="77"/>
      <c r="BP84" s="77"/>
      <c r="BQ84" s="77"/>
      <c r="BR84" s="77"/>
      <c r="BS84" s="111"/>
      <c r="BT84" s="111"/>
      <c r="BU84" s="111"/>
      <c r="BV84" s="92"/>
      <c r="BW84" s="116"/>
      <c r="BX84" s="116"/>
      <c r="BY84" s="116"/>
      <c r="CA84" s="71" t="s">
        <v>247</v>
      </c>
      <c r="CB84">
        <f>COUNT(AX80:BV81)</f>
        <v>38</v>
      </c>
      <c r="CC84" s="103">
        <f t="shared" si="100"/>
        <v>1</v>
      </c>
      <c r="CD84" s="71"/>
      <c r="CE84" s="71"/>
    </row>
    <row r="85" spans="2:83" x14ac:dyDescent="0.25">
      <c r="B85" s="16"/>
      <c r="C85" s="13" t="s">
        <v>107</v>
      </c>
      <c r="D85" s="39" t="s">
        <v>108</v>
      </c>
      <c r="E85" s="55"/>
      <c r="F85" s="47">
        <v>1</v>
      </c>
      <c r="G85" s="1">
        <v>1</v>
      </c>
      <c r="H85" s="33">
        <v>1</v>
      </c>
      <c r="I85" s="45">
        <v>1</v>
      </c>
      <c r="J85" s="1">
        <v>1</v>
      </c>
      <c r="K85" s="1">
        <v>1</v>
      </c>
      <c r="L85" s="33">
        <v>1</v>
      </c>
      <c r="M85" s="45">
        <v>1</v>
      </c>
      <c r="N85" s="1">
        <v>1</v>
      </c>
      <c r="O85" s="1">
        <v>1</v>
      </c>
      <c r="P85" s="5">
        <v>0</v>
      </c>
      <c r="Q85" s="45">
        <v>1</v>
      </c>
      <c r="R85" s="1">
        <v>1</v>
      </c>
      <c r="S85" s="1">
        <v>1</v>
      </c>
      <c r="T85" s="5">
        <v>1</v>
      </c>
      <c r="U85" s="45">
        <v>1</v>
      </c>
      <c r="V85" s="1">
        <v>1</v>
      </c>
      <c r="W85" s="33">
        <v>1</v>
      </c>
      <c r="X85" s="45">
        <v>1</v>
      </c>
      <c r="Y85" s="1">
        <v>1</v>
      </c>
      <c r="Z85" s="1">
        <v>1</v>
      </c>
      <c r="AA85" s="33">
        <v>0</v>
      </c>
      <c r="AB85" s="47">
        <v>1</v>
      </c>
      <c r="AC85" s="1">
        <v>1</v>
      </c>
      <c r="AD85" s="33">
        <v>1</v>
      </c>
      <c r="AG85" s="16"/>
      <c r="AH85" s="13" t="s">
        <v>107</v>
      </c>
      <c r="AI85" s="39" t="s">
        <v>108</v>
      </c>
      <c r="AJ85" s="55"/>
      <c r="AK85">
        <f>COUNTIF(TableA[#This Row], 1)</f>
        <v>3</v>
      </c>
      <c r="AL85">
        <f>COUNTIF(TableB[#This Row], 1)</f>
        <v>4</v>
      </c>
      <c r="AM85">
        <f>COUNTIF(TableC[#This Row], 1)</f>
        <v>3</v>
      </c>
      <c r="AN85">
        <f>COUNTIF(TableD[#This Row], 1)</f>
        <v>4</v>
      </c>
      <c r="AO85">
        <f>COUNTIF(TableE[#This Row], 1)</f>
        <v>3</v>
      </c>
      <c r="AP85">
        <f>COUNTIF(TableF[#This Row], 1)</f>
        <v>3</v>
      </c>
      <c r="AQ85">
        <f>COUNTIF(TableG[#This Row], 1)</f>
        <v>3</v>
      </c>
      <c r="AT85" s="16"/>
      <c r="AU85" s="13" t="s">
        <v>107</v>
      </c>
      <c r="AV85" s="13" t="s">
        <v>108</v>
      </c>
      <c r="AW85" s="84"/>
      <c r="AX85" s="91">
        <f t="shared" si="85"/>
        <v>1</v>
      </c>
      <c r="AY85" s="108"/>
      <c r="AZ85" s="108"/>
      <c r="BA85" s="108"/>
      <c r="BB85" s="77">
        <f t="shared" si="86"/>
        <v>1</v>
      </c>
      <c r="BC85" s="77"/>
      <c r="BD85" s="77"/>
      <c r="BE85" s="77"/>
      <c r="BF85" s="77">
        <f t="shared" si="87"/>
        <v>0.75</v>
      </c>
      <c r="BG85" s="77"/>
      <c r="BH85" s="77"/>
      <c r="BI85" s="77"/>
      <c r="BJ85" s="77">
        <f t="shared" si="88"/>
        <v>1</v>
      </c>
      <c r="BK85" s="77"/>
      <c r="BL85" s="77"/>
      <c r="BM85" s="77"/>
      <c r="BN85" s="77">
        <f t="shared" si="89"/>
        <v>1</v>
      </c>
      <c r="BO85" s="77"/>
      <c r="BP85" s="77"/>
      <c r="BQ85" s="77"/>
      <c r="BR85" s="77">
        <f t="shared" si="90"/>
        <v>0.75</v>
      </c>
      <c r="BS85" s="111"/>
      <c r="BT85" s="111"/>
      <c r="BU85" s="111"/>
      <c r="BV85" s="92">
        <f t="shared" si="91"/>
        <v>1</v>
      </c>
      <c r="BW85" s="116"/>
      <c r="BX85" s="116"/>
      <c r="BY85" s="116"/>
      <c r="CB85" s="71"/>
      <c r="CC85" s="71"/>
      <c r="CD85" s="71"/>
      <c r="CE85" s="71"/>
    </row>
    <row r="86" spans="2:83" ht="29.25" x14ac:dyDescent="0.25">
      <c r="B86" s="16"/>
      <c r="C86" s="13" t="s">
        <v>109</v>
      </c>
      <c r="D86" s="40" t="s">
        <v>110</v>
      </c>
      <c r="E86" s="56"/>
      <c r="F86" s="47">
        <v>1</v>
      </c>
      <c r="G86" s="1">
        <v>0</v>
      </c>
      <c r="H86" s="33">
        <v>1</v>
      </c>
      <c r="I86" s="45">
        <v>1</v>
      </c>
      <c r="J86" s="1">
        <v>1</v>
      </c>
      <c r="K86" s="1">
        <v>1</v>
      </c>
      <c r="L86" s="33">
        <v>1</v>
      </c>
      <c r="M86" s="45">
        <v>1</v>
      </c>
      <c r="N86" s="1">
        <v>1</v>
      </c>
      <c r="O86" s="1">
        <v>0</v>
      </c>
      <c r="P86" s="5">
        <v>1</v>
      </c>
      <c r="Q86" s="45">
        <v>1</v>
      </c>
      <c r="R86" s="1">
        <v>0</v>
      </c>
      <c r="S86" s="1">
        <v>1</v>
      </c>
      <c r="T86" s="5">
        <v>1</v>
      </c>
      <c r="U86" s="45">
        <v>0</v>
      </c>
      <c r="V86" s="1">
        <v>1</v>
      </c>
      <c r="W86" s="33">
        <v>1</v>
      </c>
      <c r="X86" s="45">
        <v>1</v>
      </c>
      <c r="Y86" s="1">
        <v>1</v>
      </c>
      <c r="Z86" s="1">
        <v>1</v>
      </c>
      <c r="AA86" s="33">
        <v>1</v>
      </c>
      <c r="AB86" s="47">
        <v>1</v>
      </c>
      <c r="AC86" s="1">
        <v>1</v>
      </c>
      <c r="AD86" s="33">
        <v>1</v>
      </c>
      <c r="AG86" s="16"/>
      <c r="AH86" s="13" t="s">
        <v>109</v>
      </c>
      <c r="AI86" s="40" t="s">
        <v>110</v>
      </c>
      <c r="AJ86" s="56"/>
      <c r="AK86">
        <f>COUNTIF(TableA[#This Row], 1)</f>
        <v>2</v>
      </c>
      <c r="AL86">
        <f>COUNTIF(TableB[#This Row], 1)</f>
        <v>4</v>
      </c>
      <c r="AM86">
        <f>COUNTIF(TableC[#This Row], 1)</f>
        <v>3</v>
      </c>
      <c r="AN86">
        <f>COUNTIF(TableD[#This Row], 1)</f>
        <v>3</v>
      </c>
      <c r="AO86">
        <f>COUNTIF(TableE[#This Row], 1)</f>
        <v>2</v>
      </c>
      <c r="AP86">
        <f>COUNTIF(TableF[#This Row], 1)</f>
        <v>4</v>
      </c>
      <c r="AQ86">
        <f>COUNTIF(TableG[#This Row], 1)</f>
        <v>3</v>
      </c>
      <c r="AT86" s="16"/>
      <c r="AU86" s="13" t="s">
        <v>109</v>
      </c>
      <c r="AV86" s="78" t="s">
        <v>110</v>
      </c>
      <c r="AW86" s="85"/>
      <c r="AX86" s="91">
        <f t="shared" si="85"/>
        <v>0.66666666666666663</v>
      </c>
      <c r="AY86" s="108"/>
      <c r="AZ86" s="108"/>
      <c r="BA86" s="108"/>
      <c r="BB86" s="77">
        <f t="shared" si="86"/>
        <v>1</v>
      </c>
      <c r="BC86" s="77"/>
      <c r="BD86" s="77"/>
      <c r="BE86" s="77"/>
      <c r="BF86" s="77">
        <f t="shared" si="87"/>
        <v>0.75</v>
      </c>
      <c r="BG86" s="77"/>
      <c r="BH86" s="77"/>
      <c r="BI86" s="77"/>
      <c r="BJ86" s="77">
        <f t="shared" si="88"/>
        <v>0.75</v>
      </c>
      <c r="BK86" s="77"/>
      <c r="BL86" s="77"/>
      <c r="BM86" s="77"/>
      <c r="BN86" s="77">
        <f t="shared" si="89"/>
        <v>0.66666666666666663</v>
      </c>
      <c r="BO86" s="77"/>
      <c r="BP86" s="77"/>
      <c r="BQ86" s="77"/>
      <c r="BR86" s="77">
        <f t="shared" si="90"/>
        <v>1</v>
      </c>
      <c r="BS86" s="111"/>
      <c r="BT86" s="111"/>
      <c r="BU86" s="111"/>
      <c r="BV86" s="92">
        <f t="shared" si="91"/>
        <v>1</v>
      </c>
      <c r="BW86" s="116"/>
      <c r="BX86" s="116"/>
      <c r="BY86" s="116"/>
      <c r="CB86" s="71"/>
      <c r="CC86" s="71"/>
      <c r="CD86" s="72"/>
      <c r="CE86" s="72"/>
    </row>
    <row r="87" spans="2:83" x14ac:dyDescent="0.25">
      <c r="B87" s="16"/>
      <c r="C87" s="13" t="s">
        <v>111</v>
      </c>
      <c r="D87" s="39" t="s">
        <v>112</v>
      </c>
      <c r="E87" s="55"/>
      <c r="F87" s="47">
        <v>1</v>
      </c>
      <c r="G87" s="1">
        <v>0</v>
      </c>
      <c r="H87" s="33">
        <v>0</v>
      </c>
      <c r="I87" s="45">
        <v>1</v>
      </c>
      <c r="J87" s="1">
        <v>1</v>
      </c>
      <c r="K87" s="1">
        <v>1</v>
      </c>
      <c r="L87" s="33">
        <v>1</v>
      </c>
      <c r="M87" s="45">
        <v>1</v>
      </c>
      <c r="N87" s="1">
        <v>0</v>
      </c>
      <c r="O87" s="1">
        <v>1</v>
      </c>
      <c r="P87" s="5">
        <v>1</v>
      </c>
      <c r="Q87" s="45">
        <v>1</v>
      </c>
      <c r="R87" s="1">
        <v>0</v>
      </c>
      <c r="S87" s="1">
        <v>1</v>
      </c>
      <c r="T87" s="5">
        <v>0</v>
      </c>
      <c r="U87" s="45">
        <v>0</v>
      </c>
      <c r="V87" s="1">
        <v>0</v>
      </c>
      <c r="W87" s="33">
        <v>1</v>
      </c>
      <c r="X87" s="45">
        <v>1</v>
      </c>
      <c r="Y87" s="1">
        <v>1</v>
      </c>
      <c r="Z87" s="1">
        <v>1</v>
      </c>
      <c r="AA87" s="33">
        <v>1</v>
      </c>
      <c r="AB87" s="47">
        <v>1</v>
      </c>
      <c r="AC87" s="1">
        <v>1</v>
      </c>
      <c r="AD87" s="33">
        <v>1</v>
      </c>
      <c r="AG87" s="16"/>
      <c r="AH87" s="13" t="s">
        <v>111</v>
      </c>
      <c r="AI87" s="39" t="s">
        <v>112</v>
      </c>
      <c r="AJ87" s="55"/>
      <c r="AK87">
        <f>COUNTIF(TableA[#This Row], 1)</f>
        <v>1</v>
      </c>
      <c r="AL87">
        <f>COUNTIF(TableB[#This Row], 1)</f>
        <v>4</v>
      </c>
      <c r="AM87">
        <f>COUNTIF(TableC[#This Row], 1)</f>
        <v>3</v>
      </c>
      <c r="AN87">
        <f>COUNTIF(TableD[#This Row], 1)</f>
        <v>2</v>
      </c>
      <c r="AO87">
        <f>COUNTIF(TableE[#This Row], 1)</f>
        <v>1</v>
      </c>
      <c r="AP87">
        <f>COUNTIF(TableF[#This Row], 1)</f>
        <v>4</v>
      </c>
      <c r="AQ87">
        <f>COUNTIF(TableG[#This Row], 1)</f>
        <v>3</v>
      </c>
      <c r="AT87" s="16"/>
      <c r="AU87" s="13" t="s">
        <v>111</v>
      </c>
      <c r="AV87" s="13" t="s">
        <v>112</v>
      </c>
      <c r="AW87" s="84"/>
      <c r="AX87" s="91">
        <f t="shared" si="85"/>
        <v>0.33333333333333331</v>
      </c>
      <c r="AY87" s="71" t="s">
        <v>244</v>
      </c>
      <c r="AZ87" s="67">
        <f>COUNTIF(AX85:AX93, "&gt;=0.75")</f>
        <v>3</v>
      </c>
      <c r="BA87" s="103">
        <f>AZ87/$AZ$91</f>
        <v>0.33333333333333331</v>
      </c>
      <c r="BB87" s="77">
        <f t="shared" si="86"/>
        <v>1</v>
      </c>
      <c r="BC87" s="71" t="s">
        <v>244</v>
      </c>
      <c r="BD87" s="67">
        <f>COUNTIF(BB85:BB93, "&gt;=0.75")</f>
        <v>9</v>
      </c>
      <c r="BE87" s="103">
        <f>BD87/$BD$91</f>
        <v>1</v>
      </c>
      <c r="BF87" s="77">
        <f t="shared" si="87"/>
        <v>0.75</v>
      </c>
      <c r="BG87" s="71" t="s">
        <v>244</v>
      </c>
      <c r="BH87" s="67">
        <f>COUNTIF(BF85:BF93, "&gt;=0.75")</f>
        <v>9</v>
      </c>
      <c r="BI87" s="103">
        <f>BH87/$BH$91</f>
        <v>1</v>
      </c>
      <c r="BJ87" s="77">
        <f t="shared" si="88"/>
        <v>0.5</v>
      </c>
      <c r="BK87" s="71" t="s">
        <v>244</v>
      </c>
      <c r="BL87" s="67">
        <f>COUNTIF(BJ85:BJ93, "&gt;=0.75")</f>
        <v>7</v>
      </c>
      <c r="BM87" s="103">
        <f>BL87/$BL$91</f>
        <v>0.77777777777777779</v>
      </c>
      <c r="BN87" s="77">
        <f t="shared" si="89"/>
        <v>0.33333333333333331</v>
      </c>
      <c r="BO87" s="71" t="s">
        <v>244</v>
      </c>
      <c r="BP87" s="67">
        <f>COUNTIF(BN85:BN93, "&gt;=0.75")</f>
        <v>2</v>
      </c>
      <c r="BQ87" s="103">
        <f>BP87/$BP$91</f>
        <v>0.22222222222222221</v>
      </c>
      <c r="BR87" s="77">
        <f t="shared" si="90"/>
        <v>1</v>
      </c>
      <c r="BS87" s="71" t="s">
        <v>244</v>
      </c>
      <c r="BT87" s="67">
        <f>COUNTIF(BR85:BR93, "&gt;=0.75")</f>
        <v>9</v>
      </c>
      <c r="BU87" s="103">
        <f>BT87/$BT$91</f>
        <v>1</v>
      </c>
      <c r="BV87" s="92">
        <f t="shared" si="91"/>
        <v>1</v>
      </c>
      <c r="BW87" s="71" t="s">
        <v>244</v>
      </c>
      <c r="BX87" s="67">
        <f>COUNTIF(BV85:BV93, "&gt;=0.75")</f>
        <v>9</v>
      </c>
      <c r="BY87" s="103">
        <f>BX87/$BX$91</f>
        <v>1</v>
      </c>
      <c r="CA87" s="71" t="s">
        <v>244</v>
      </c>
      <c r="CB87" s="67">
        <f>COUNTIF(AX85:BV93, "&gt;=0.75")</f>
        <v>77</v>
      </c>
      <c r="CC87" s="103">
        <f>CB87/$CB$91</f>
        <v>0.62601626016260159</v>
      </c>
      <c r="CD87" s="71"/>
      <c r="CE87" s="71"/>
    </row>
    <row r="88" spans="2:83" x14ac:dyDescent="0.25">
      <c r="B88" s="16"/>
      <c r="C88" s="13" t="s">
        <v>113</v>
      </c>
      <c r="D88" s="39" t="s">
        <v>114</v>
      </c>
      <c r="E88" s="55"/>
      <c r="F88" s="47">
        <v>1</v>
      </c>
      <c r="G88" s="1">
        <v>1</v>
      </c>
      <c r="H88" s="33">
        <v>1</v>
      </c>
      <c r="I88" s="45">
        <v>1</v>
      </c>
      <c r="J88" s="1">
        <v>1</v>
      </c>
      <c r="K88" s="1">
        <v>1</v>
      </c>
      <c r="L88" s="33">
        <v>1</v>
      </c>
      <c r="M88" s="45">
        <v>0</v>
      </c>
      <c r="N88" s="1">
        <v>1</v>
      </c>
      <c r="O88" s="1">
        <v>1</v>
      </c>
      <c r="P88" s="5">
        <v>1</v>
      </c>
      <c r="Q88" s="45">
        <v>1</v>
      </c>
      <c r="R88" s="1">
        <v>1</v>
      </c>
      <c r="S88" s="1">
        <v>1</v>
      </c>
      <c r="T88" s="5">
        <v>0</v>
      </c>
      <c r="U88" s="45">
        <v>0</v>
      </c>
      <c r="V88" s="1">
        <v>1</v>
      </c>
      <c r="W88" s="33">
        <v>1</v>
      </c>
      <c r="X88" s="45">
        <v>1</v>
      </c>
      <c r="Y88" s="1">
        <v>1</v>
      </c>
      <c r="Z88" s="1">
        <v>1</v>
      </c>
      <c r="AA88" s="33">
        <v>1</v>
      </c>
      <c r="AB88" s="47">
        <v>1</v>
      </c>
      <c r="AC88" s="1">
        <v>1</v>
      </c>
      <c r="AD88" s="33">
        <v>1</v>
      </c>
      <c r="AG88" s="16"/>
      <c r="AH88" s="13" t="s">
        <v>113</v>
      </c>
      <c r="AI88" s="39" t="s">
        <v>114</v>
      </c>
      <c r="AJ88" s="55"/>
      <c r="AK88">
        <f>COUNTIF(TableA[#This Row], 1)</f>
        <v>3</v>
      </c>
      <c r="AL88">
        <f>COUNTIF(TableB[#This Row], 1)</f>
        <v>4</v>
      </c>
      <c r="AM88">
        <f>COUNTIF(TableC[#This Row], 1)</f>
        <v>3</v>
      </c>
      <c r="AN88">
        <f>COUNTIF(TableD[#This Row], 1)</f>
        <v>3</v>
      </c>
      <c r="AO88">
        <f>COUNTIF(TableE[#This Row], 1)</f>
        <v>2</v>
      </c>
      <c r="AP88">
        <f>COUNTIF(TableF[#This Row], 1)</f>
        <v>4</v>
      </c>
      <c r="AQ88">
        <f>COUNTIF(TableG[#This Row], 1)</f>
        <v>3</v>
      </c>
      <c r="AT88" s="16"/>
      <c r="AU88" s="13" t="s">
        <v>113</v>
      </c>
      <c r="AV88" s="13" t="s">
        <v>114</v>
      </c>
      <c r="AW88" s="84"/>
      <c r="AX88" s="91">
        <f t="shared" si="85"/>
        <v>1</v>
      </c>
      <c r="AY88" s="71" t="s">
        <v>243</v>
      </c>
      <c r="AZ88" s="104">
        <f>COUNTIF(AX85:AX93, "&lt;0.75")-COUNTIF(AX85:AX93, "&lt;0.50")</f>
        <v>5</v>
      </c>
      <c r="BA88" s="103">
        <f t="shared" ref="BA88:BA91" si="101">AZ88/$AZ$91</f>
        <v>0.55555555555555558</v>
      </c>
      <c r="BB88" s="77">
        <f t="shared" si="86"/>
        <v>1</v>
      </c>
      <c r="BC88" s="71" t="s">
        <v>243</v>
      </c>
      <c r="BD88" s="104">
        <f>COUNTIF(BB85:BB93, "&lt;0.75")-COUNTIF(BB85:BB93, "&lt;0.50")</f>
        <v>0</v>
      </c>
      <c r="BE88" s="103">
        <f t="shared" ref="BE88:BE91" si="102">BD88/$BD$91</f>
        <v>0</v>
      </c>
      <c r="BF88" s="77">
        <f t="shared" si="87"/>
        <v>0.75</v>
      </c>
      <c r="BG88" s="71" t="s">
        <v>243</v>
      </c>
      <c r="BH88" s="104">
        <f>COUNTIF(BF85:BF93, "&lt;0.75")-COUNTIF(BF85:BF93, "&lt;0.50")</f>
        <v>0</v>
      </c>
      <c r="BI88" s="103">
        <f t="shared" ref="BI88:BI91" si="103">BH88/$BH$91</f>
        <v>0</v>
      </c>
      <c r="BJ88" s="77">
        <f t="shared" si="88"/>
        <v>0.75</v>
      </c>
      <c r="BK88" s="71" t="s">
        <v>243</v>
      </c>
      <c r="BL88" s="104">
        <f>COUNTIF(BJ85:BJ93, "&lt;0.75")-COUNTIF(BJ85:BJ93, "&lt;0.50")</f>
        <v>1</v>
      </c>
      <c r="BM88" s="103">
        <f t="shared" ref="BM88:BM91" si="104">BL88/$BL$91</f>
        <v>0.1111111111111111</v>
      </c>
      <c r="BN88" s="77">
        <f t="shared" si="89"/>
        <v>0.66666666666666663</v>
      </c>
      <c r="BO88" s="71" t="s">
        <v>243</v>
      </c>
      <c r="BP88" s="104">
        <f>COUNTIF(BN85:BN93, "&lt;0.75")-COUNTIF(BN85:BN93, "&lt;0.50")</f>
        <v>3</v>
      </c>
      <c r="BQ88" s="103">
        <f t="shared" ref="BQ88:BQ91" si="105">BP88/$BP$91</f>
        <v>0.33333333333333331</v>
      </c>
      <c r="BR88" s="77">
        <f t="shared" si="90"/>
        <v>1</v>
      </c>
      <c r="BS88" s="71" t="s">
        <v>243</v>
      </c>
      <c r="BT88" s="104">
        <f>COUNTIF(BR85:BR93, "&lt;0.75")-COUNTIF(BR85:BR93, "&lt;0.50")</f>
        <v>0</v>
      </c>
      <c r="BU88" s="103">
        <f t="shared" ref="BU88:BU91" si="106">BT88/$BT$91</f>
        <v>0</v>
      </c>
      <c r="BV88" s="92">
        <f t="shared" si="91"/>
        <v>1</v>
      </c>
      <c r="BW88" s="71" t="s">
        <v>243</v>
      </c>
      <c r="BX88" s="104">
        <f>COUNTIF(BV85:BV93, "&lt;0.75")-COUNTIF(BV85:BV93, "&lt;0.50")</f>
        <v>0</v>
      </c>
      <c r="BY88" s="103">
        <f t="shared" ref="BY88:BY91" si="107">BX88/$BX$91</f>
        <v>0</v>
      </c>
      <c r="CA88" s="71" t="s">
        <v>243</v>
      </c>
      <c r="CB88" s="104">
        <f>COUNTIF(AX85:BV93, "&lt;0.75")-COUNTIF(AX85:BV93, "&lt;0.50")</f>
        <v>10</v>
      </c>
      <c r="CC88" s="103">
        <f t="shared" ref="CC88:CC91" si="108">CB88/$CB$91</f>
        <v>8.1300813008130079E-2</v>
      </c>
      <c r="CD88" s="71"/>
      <c r="CE88" s="71"/>
    </row>
    <row r="89" spans="2:83" x14ac:dyDescent="0.25">
      <c r="B89" s="16"/>
      <c r="C89" s="13" t="s">
        <v>115</v>
      </c>
      <c r="D89" s="39" t="s">
        <v>116</v>
      </c>
      <c r="E89" s="55"/>
      <c r="F89" s="47">
        <v>0</v>
      </c>
      <c r="G89" s="1">
        <v>1</v>
      </c>
      <c r="H89" s="33">
        <v>1</v>
      </c>
      <c r="I89" s="45">
        <v>1</v>
      </c>
      <c r="J89" s="1">
        <v>1</v>
      </c>
      <c r="K89" s="1">
        <v>1</v>
      </c>
      <c r="L89" s="33">
        <v>1</v>
      </c>
      <c r="M89" s="45">
        <v>1</v>
      </c>
      <c r="N89" s="1">
        <v>1</v>
      </c>
      <c r="O89" s="1">
        <v>1</v>
      </c>
      <c r="P89" s="5">
        <v>1</v>
      </c>
      <c r="Q89" s="45">
        <v>1</v>
      </c>
      <c r="R89" s="1">
        <v>0</v>
      </c>
      <c r="S89" s="1">
        <v>1</v>
      </c>
      <c r="T89" s="5">
        <v>1</v>
      </c>
      <c r="U89" s="45">
        <v>0</v>
      </c>
      <c r="V89" s="1">
        <v>0</v>
      </c>
      <c r="W89" s="33">
        <v>0</v>
      </c>
      <c r="X89" s="45">
        <v>1</v>
      </c>
      <c r="Y89" s="1">
        <v>1</v>
      </c>
      <c r="Z89" s="1">
        <v>1</v>
      </c>
      <c r="AA89" s="33">
        <v>1</v>
      </c>
      <c r="AB89" s="47">
        <v>1</v>
      </c>
      <c r="AC89" s="1">
        <v>1</v>
      </c>
      <c r="AD89" s="33">
        <v>1</v>
      </c>
      <c r="AG89" s="16"/>
      <c r="AH89" s="13" t="s">
        <v>115</v>
      </c>
      <c r="AI89" s="39" t="s">
        <v>116</v>
      </c>
      <c r="AJ89" s="55"/>
      <c r="AK89">
        <f>COUNTIF(TableA[#This Row], 1)</f>
        <v>2</v>
      </c>
      <c r="AL89">
        <f>COUNTIF(TableB[#This Row], 1)</f>
        <v>4</v>
      </c>
      <c r="AM89">
        <f>COUNTIF(TableC[#This Row], 1)</f>
        <v>4</v>
      </c>
      <c r="AN89">
        <f>COUNTIF(TableD[#This Row], 1)</f>
        <v>3</v>
      </c>
      <c r="AO89">
        <f>COUNTIF(TableE[#This Row], 1)</f>
        <v>0</v>
      </c>
      <c r="AP89">
        <f>COUNTIF(TableF[#This Row], 1)</f>
        <v>4</v>
      </c>
      <c r="AQ89">
        <f>COUNTIF(TableG[#This Row], 1)</f>
        <v>3</v>
      </c>
      <c r="AT89" s="16"/>
      <c r="AU89" s="13" t="s">
        <v>115</v>
      </c>
      <c r="AV89" s="13" t="s">
        <v>116</v>
      </c>
      <c r="AW89" s="84"/>
      <c r="AX89" s="91">
        <f t="shared" si="85"/>
        <v>0.66666666666666663</v>
      </c>
      <c r="AY89" s="71" t="s">
        <v>242</v>
      </c>
      <c r="AZ89" s="104">
        <f>COUNTIF(AX85:AX93, "&lt;0.5")-COUNTIF(AX85:AX93, "&lt;0.25")</f>
        <v>1</v>
      </c>
      <c r="BA89" s="103">
        <f t="shared" si="101"/>
        <v>0.1111111111111111</v>
      </c>
      <c r="BB89" s="77">
        <f t="shared" si="86"/>
        <v>1</v>
      </c>
      <c r="BC89" s="71" t="s">
        <v>242</v>
      </c>
      <c r="BD89" s="104">
        <f>COUNTIF(BB85:BB93, "&lt;0.5")-COUNTIF(BB85:BB93, "&lt;0.25")</f>
        <v>0</v>
      </c>
      <c r="BE89" s="103">
        <f t="shared" si="102"/>
        <v>0</v>
      </c>
      <c r="BF89" s="77">
        <f t="shared" si="87"/>
        <v>1</v>
      </c>
      <c r="BG89" s="71" t="s">
        <v>242</v>
      </c>
      <c r="BH89" s="104">
        <f>COUNTIF(BF85:BF93, "&lt;0.5")-COUNTIF(BF85:BF93, "&lt;0.25")</f>
        <v>0</v>
      </c>
      <c r="BI89" s="103">
        <f t="shared" si="103"/>
        <v>0</v>
      </c>
      <c r="BJ89" s="77">
        <f t="shared" si="88"/>
        <v>0.75</v>
      </c>
      <c r="BK89" s="71" t="s">
        <v>242</v>
      </c>
      <c r="BL89" s="104">
        <f>COUNTIF(BJ85:BJ93, "&lt;0.5")-COUNTIF(BJ85:BJ93, "&lt;0.25")</f>
        <v>1</v>
      </c>
      <c r="BM89" s="103">
        <f t="shared" si="104"/>
        <v>0.1111111111111111</v>
      </c>
      <c r="BN89" s="77">
        <f t="shared" si="89"/>
        <v>0</v>
      </c>
      <c r="BO89" s="71" t="s">
        <v>242</v>
      </c>
      <c r="BP89" s="104">
        <f>COUNTIF(BN85:BN93, "&lt;0.5")-COUNTIF(BN85:BN93, "&lt;0.25")</f>
        <v>2</v>
      </c>
      <c r="BQ89" s="103">
        <f t="shared" si="105"/>
        <v>0.22222222222222221</v>
      </c>
      <c r="BR89" s="77">
        <f t="shared" si="90"/>
        <v>1</v>
      </c>
      <c r="BS89" s="71" t="s">
        <v>242</v>
      </c>
      <c r="BT89" s="104">
        <f>COUNTIF(BR85:BR93, "&lt;0.5")-COUNTIF(BR85:BR93, "&lt;0.25")</f>
        <v>0</v>
      </c>
      <c r="BU89" s="103">
        <f t="shared" si="106"/>
        <v>0</v>
      </c>
      <c r="BV89" s="92">
        <f t="shared" si="91"/>
        <v>1</v>
      </c>
      <c r="BW89" s="71" t="s">
        <v>242</v>
      </c>
      <c r="BX89" s="104">
        <f>COUNTIF(BV85:BV93, "&lt;0.5")-COUNTIF(BV85:BV93, "&lt;0.25")</f>
        <v>0</v>
      </c>
      <c r="BY89" s="103">
        <f t="shared" si="107"/>
        <v>0</v>
      </c>
      <c r="CA89" s="71" t="s">
        <v>242</v>
      </c>
      <c r="CB89" s="104">
        <f>COUNTIF(AX85:BV93, "&lt;0.5")-COUNTIF(AX85:BV93, "&lt;0.25")</f>
        <v>6</v>
      </c>
      <c r="CC89" s="103">
        <f t="shared" si="108"/>
        <v>4.878048780487805E-2</v>
      </c>
      <c r="CD89" s="71"/>
      <c r="CE89" s="71"/>
    </row>
    <row r="90" spans="2:83" ht="29.25" x14ac:dyDescent="0.25">
      <c r="B90" s="16"/>
      <c r="C90" s="13" t="s">
        <v>117</v>
      </c>
      <c r="D90" s="40" t="s">
        <v>118</v>
      </c>
      <c r="E90" s="56"/>
      <c r="F90" s="47">
        <v>0</v>
      </c>
      <c r="G90" s="1">
        <v>1</v>
      </c>
      <c r="H90" s="33">
        <v>1</v>
      </c>
      <c r="I90" s="45">
        <v>1</v>
      </c>
      <c r="J90" s="1">
        <v>1</v>
      </c>
      <c r="K90" s="1">
        <v>1</v>
      </c>
      <c r="L90" s="33">
        <v>1</v>
      </c>
      <c r="M90" s="45">
        <v>1</v>
      </c>
      <c r="N90" s="1">
        <v>1</v>
      </c>
      <c r="O90" s="1">
        <v>1</v>
      </c>
      <c r="P90" s="5">
        <v>1</v>
      </c>
      <c r="Q90" s="45">
        <v>1</v>
      </c>
      <c r="R90" s="1">
        <v>0</v>
      </c>
      <c r="S90" s="1">
        <v>0</v>
      </c>
      <c r="T90" s="5">
        <v>0</v>
      </c>
      <c r="U90" s="45">
        <v>0</v>
      </c>
      <c r="V90" s="1">
        <v>0</v>
      </c>
      <c r="W90" s="33">
        <v>0</v>
      </c>
      <c r="X90" s="45">
        <v>1</v>
      </c>
      <c r="Y90" s="1">
        <v>1</v>
      </c>
      <c r="Z90" s="1">
        <v>1</v>
      </c>
      <c r="AA90" s="33">
        <v>1</v>
      </c>
      <c r="AB90" s="47">
        <v>1</v>
      </c>
      <c r="AC90" s="1">
        <v>1</v>
      </c>
      <c r="AD90" s="33">
        <v>1</v>
      </c>
      <c r="AG90" s="16"/>
      <c r="AH90" s="13" t="s">
        <v>117</v>
      </c>
      <c r="AI90" s="40" t="s">
        <v>118</v>
      </c>
      <c r="AJ90" s="56"/>
      <c r="AK90">
        <f>COUNTIF(TableA[#This Row], 1)</f>
        <v>2</v>
      </c>
      <c r="AL90">
        <f>COUNTIF(TableB[#This Row], 1)</f>
        <v>4</v>
      </c>
      <c r="AM90">
        <f>COUNTIF(TableC[#This Row], 1)</f>
        <v>4</v>
      </c>
      <c r="AN90">
        <f>COUNTIF(TableD[#This Row], 1)</f>
        <v>1</v>
      </c>
      <c r="AO90">
        <f>COUNTIF(TableE[#This Row], 1)</f>
        <v>0</v>
      </c>
      <c r="AP90">
        <f>COUNTIF(TableF[#This Row], 1)</f>
        <v>4</v>
      </c>
      <c r="AQ90">
        <f>COUNTIF(TableG[#This Row], 1)</f>
        <v>3</v>
      </c>
      <c r="AT90" s="16"/>
      <c r="AU90" s="13" t="s">
        <v>117</v>
      </c>
      <c r="AV90" s="78" t="s">
        <v>118</v>
      </c>
      <c r="AW90" s="85"/>
      <c r="AX90" s="91">
        <f t="shared" si="85"/>
        <v>0.66666666666666663</v>
      </c>
      <c r="AY90" s="71" t="s">
        <v>241</v>
      </c>
      <c r="AZ90" s="104">
        <f>COUNTIF(AX85:AX93, "&lt;0.25")-COUNTIF(AX85:AX93, "&lt;0")</f>
        <v>0</v>
      </c>
      <c r="BA90" s="103">
        <f t="shared" si="101"/>
        <v>0</v>
      </c>
      <c r="BB90" s="77">
        <f t="shared" si="86"/>
        <v>1</v>
      </c>
      <c r="BC90" s="71" t="s">
        <v>241</v>
      </c>
      <c r="BD90" s="104">
        <f>COUNTIF(BB85:BB93, "&lt;0.25")-COUNTIF(BB85:BB93, "&lt;0")</f>
        <v>0</v>
      </c>
      <c r="BE90" s="103">
        <f t="shared" si="102"/>
        <v>0</v>
      </c>
      <c r="BF90" s="77">
        <f t="shared" si="87"/>
        <v>1</v>
      </c>
      <c r="BG90" s="71" t="s">
        <v>241</v>
      </c>
      <c r="BH90" s="104">
        <f>COUNTIF(BF85:BF93, "&lt;0.25")-COUNTIF(BF85:BF93, "&lt;0")</f>
        <v>0</v>
      </c>
      <c r="BI90" s="103">
        <f t="shared" si="103"/>
        <v>0</v>
      </c>
      <c r="BJ90" s="77">
        <f t="shared" si="88"/>
        <v>0.25</v>
      </c>
      <c r="BK90" s="71" t="s">
        <v>241</v>
      </c>
      <c r="BL90" s="104">
        <f>COUNTIF(BJ85:BJ93, "&lt;0.25")-COUNTIF(BJ85:BJ93, "&lt;0")</f>
        <v>0</v>
      </c>
      <c r="BM90" s="103">
        <f t="shared" si="104"/>
        <v>0</v>
      </c>
      <c r="BN90" s="77">
        <f t="shared" si="89"/>
        <v>0</v>
      </c>
      <c r="BO90" s="71" t="s">
        <v>241</v>
      </c>
      <c r="BP90" s="104">
        <f>COUNTIF(BN85:BN93, "&lt;0.25")-COUNTIF(BN85:BN93, "&lt;0")</f>
        <v>2</v>
      </c>
      <c r="BQ90" s="103">
        <f t="shared" si="105"/>
        <v>0.22222222222222221</v>
      </c>
      <c r="BR90" s="77">
        <f t="shared" si="90"/>
        <v>1</v>
      </c>
      <c r="BS90" s="71" t="s">
        <v>241</v>
      </c>
      <c r="BT90" s="104">
        <f>COUNTIF(BR85:BR93, "&lt;0.25")-COUNTIF(BR85:BR93, "&lt;0")</f>
        <v>0</v>
      </c>
      <c r="BU90" s="103">
        <f t="shared" si="106"/>
        <v>0</v>
      </c>
      <c r="BV90" s="92">
        <f t="shared" si="91"/>
        <v>1</v>
      </c>
      <c r="BW90" s="71" t="s">
        <v>241</v>
      </c>
      <c r="BX90" s="104">
        <f>COUNTIF(BV85:BV93, "&lt;0.25")-COUNTIF(BV85:BV93, "&lt;0")</f>
        <v>0</v>
      </c>
      <c r="BY90" s="103">
        <f t="shared" si="107"/>
        <v>0</v>
      </c>
      <c r="CA90" s="71" t="s">
        <v>241</v>
      </c>
      <c r="CB90" s="104">
        <f>COUNTIF(AX85:BV93, "&lt;0.25")-COUNTIF(AX85:BV93, "&lt;0")</f>
        <v>30</v>
      </c>
      <c r="CC90" s="103">
        <f t="shared" si="108"/>
        <v>0.24390243902439024</v>
      </c>
      <c r="CD90" s="72"/>
      <c r="CE90" s="72"/>
    </row>
    <row r="91" spans="2:83" x14ac:dyDescent="0.25">
      <c r="B91" s="16"/>
      <c r="C91" s="13" t="s">
        <v>119</v>
      </c>
      <c r="D91" s="39" t="s">
        <v>120</v>
      </c>
      <c r="E91" s="55"/>
      <c r="F91" s="47">
        <v>1</v>
      </c>
      <c r="G91" s="1">
        <v>1</v>
      </c>
      <c r="H91" s="33">
        <v>0</v>
      </c>
      <c r="I91" s="45">
        <v>1</v>
      </c>
      <c r="J91" s="1">
        <v>1</v>
      </c>
      <c r="K91" s="1">
        <v>1</v>
      </c>
      <c r="L91" s="33">
        <v>1</v>
      </c>
      <c r="M91" s="45">
        <v>1</v>
      </c>
      <c r="N91" s="1">
        <v>1</v>
      </c>
      <c r="O91" s="1">
        <v>1</v>
      </c>
      <c r="P91" s="5">
        <v>1</v>
      </c>
      <c r="Q91" s="45">
        <v>1</v>
      </c>
      <c r="R91" s="1">
        <v>1</v>
      </c>
      <c r="S91" s="1">
        <v>1</v>
      </c>
      <c r="T91" s="5">
        <v>1</v>
      </c>
      <c r="U91" s="45">
        <v>1</v>
      </c>
      <c r="V91" s="1">
        <v>0</v>
      </c>
      <c r="W91" s="33">
        <v>0</v>
      </c>
      <c r="X91" s="45">
        <v>1</v>
      </c>
      <c r="Y91" s="1">
        <v>1</v>
      </c>
      <c r="Z91" s="1">
        <v>0</v>
      </c>
      <c r="AA91" s="33">
        <v>1</v>
      </c>
      <c r="AB91" s="47">
        <v>1</v>
      </c>
      <c r="AC91" s="1">
        <v>1</v>
      </c>
      <c r="AD91" s="33">
        <v>1</v>
      </c>
      <c r="AG91" s="16"/>
      <c r="AH91" s="13" t="s">
        <v>119</v>
      </c>
      <c r="AI91" s="39" t="s">
        <v>120</v>
      </c>
      <c r="AJ91" s="55"/>
      <c r="AK91">
        <f>COUNTIF(TableA[#This Row], 1)</f>
        <v>2</v>
      </c>
      <c r="AL91">
        <f>COUNTIF(TableB[#This Row], 1)</f>
        <v>4</v>
      </c>
      <c r="AM91">
        <f>COUNTIF(TableC[#This Row], 1)</f>
        <v>4</v>
      </c>
      <c r="AN91">
        <f>COUNTIF(TableD[#This Row], 1)</f>
        <v>4</v>
      </c>
      <c r="AO91">
        <f>COUNTIF(TableE[#This Row], 1)</f>
        <v>1</v>
      </c>
      <c r="AP91">
        <f>COUNTIF(TableF[#This Row], 1)</f>
        <v>3</v>
      </c>
      <c r="AQ91">
        <f>COUNTIF(TableG[#This Row], 1)</f>
        <v>3</v>
      </c>
      <c r="AT91" s="16"/>
      <c r="AU91" s="13" t="s">
        <v>119</v>
      </c>
      <c r="AV91" s="13" t="s">
        <v>120</v>
      </c>
      <c r="AW91" s="84"/>
      <c r="AX91" s="91">
        <f t="shared" si="85"/>
        <v>0.66666666666666663</v>
      </c>
      <c r="AY91" s="71" t="s">
        <v>247</v>
      </c>
      <c r="AZ91">
        <f>COUNT(AX85:AX93)</f>
        <v>9</v>
      </c>
      <c r="BA91" s="103">
        <f t="shared" si="101"/>
        <v>1</v>
      </c>
      <c r="BB91" s="77">
        <f t="shared" si="86"/>
        <v>1</v>
      </c>
      <c r="BC91" s="71" t="s">
        <v>247</v>
      </c>
      <c r="BD91">
        <f>COUNT(BB85:BB93)</f>
        <v>9</v>
      </c>
      <c r="BE91" s="103">
        <f t="shared" si="102"/>
        <v>1</v>
      </c>
      <c r="BF91" s="77">
        <f t="shared" si="87"/>
        <v>1</v>
      </c>
      <c r="BG91" s="71" t="s">
        <v>247</v>
      </c>
      <c r="BH91">
        <f>COUNT(BF85:BF93)</f>
        <v>9</v>
      </c>
      <c r="BI91" s="103">
        <f t="shared" si="103"/>
        <v>1</v>
      </c>
      <c r="BJ91" s="77">
        <f t="shared" si="88"/>
        <v>1</v>
      </c>
      <c r="BK91" s="71" t="s">
        <v>247</v>
      </c>
      <c r="BL91">
        <f>COUNT(BJ85:BJ93)</f>
        <v>9</v>
      </c>
      <c r="BM91" s="103">
        <f t="shared" si="104"/>
        <v>1</v>
      </c>
      <c r="BN91" s="77">
        <f t="shared" si="89"/>
        <v>0.33333333333333331</v>
      </c>
      <c r="BO91" s="71" t="s">
        <v>247</v>
      </c>
      <c r="BP91">
        <f>COUNT(BN85:BN93)</f>
        <v>9</v>
      </c>
      <c r="BQ91" s="103">
        <f t="shared" si="105"/>
        <v>1</v>
      </c>
      <c r="BR91" s="77">
        <f t="shared" si="90"/>
        <v>0.75</v>
      </c>
      <c r="BS91" s="71" t="s">
        <v>247</v>
      </c>
      <c r="BT91">
        <f>COUNT(BR85:BR93)</f>
        <v>9</v>
      </c>
      <c r="BU91" s="103">
        <f t="shared" si="106"/>
        <v>1</v>
      </c>
      <c r="BV91" s="92">
        <f t="shared" si="91"/>
        <v>1</v>
      </c>
      <c r="BW91" s="71" t="s">
        <v>247</v>
      </c>
      <c r="BX91">
        <f>COUNT(BV85:BV93)</f>
        <v>9</v>
      </c>
      <c r="BY91" s="103">
        <f t="shared" si="107"/>
        <v>1</v>
      </c>
      <c r="CA91" s="71" t="s">
        <v>247</v>
      </c>
      <c r="CB91">
        <f>COUNT(AX85:BV93)</f>
        <v>123</v>
      </c>
      <c r="CC91" s="103">
        <f t="shared" si="108"/>
        <v>1</v>
      </c>
      <c r="CD91" s="71"/>
      <c r="CE91" s="71"/>
    </row>
    <row r="92" spans="2:83" x14ac:dyDescent="0.25">
      <c r="B92" s="16"/>
      <c r="C92" s="13" t="s">
        <v>121</v>
      </c>
      <c r="D92" s="39" t="s">
        <v>122</v>
      </c>
      <c r="E92" s="55"/>
      <c r="F92" s="47">
        <v>1</v>
      </c>
      <c r="G92" s="1">
        <v>1</v>
      </c>
      <c r="H92" s="33">
        <v>0</v>
      </c>
      <c r="I92" s="45">
        <v>1</v>
      </c>
      <c r="J92" s="1">
        <v>1</v>
      </c>
      <c r="K92" s="1">
        <v>1</v>
      </c>
      <c r="L92" s="33">
        <v>1</v>
      </c>
      <c r="M92" s="45">
        <v>1</v>
      </c>
      <c r="N92" s="1">
        <v>1</v>
      </c>
      <c r="O92" s="1">
        <v>1</v>
      </c>
      <c r="P92" s="5">
        <v>1</v>
      </c>
      <c r="Q92" s="45">
        <v>1</v>
      </c>
      <c r="R92" s="1">
        <v>1</v>
      </c>
      <c r="S92" s="1">
        <v>1</v>
      </c>
      <c r="T92" s="5">
        <v>1</v>
      </c>
      <c r="U92" s="45">
        <v>1</v>
      </c>
      <c r="V92" s="1">
        <v>1</v>
      </c>
      <c r="W92" s="33">
        <v>0</v>
      </c>
      <c r="X92" s="45">
        <v>1</v>
      </c>
      <c r="Y92" s="1">
        <v>1</v>
      </c>
      <c r="Z92" s="1">
        <v>1</v>
      </c>
      <c r="AA92" s="33">
        <v>1</v>
      </c>
      <c r="AB92" s="47">
        <v>1</v>
      </c>
      <c r="AC92" s="1">
        <v>1</v>
      </c>
      <c r="AD92" s="33">
        <v>1</v>
      </c>
      <c r="AG92" s="16"/>
      <c r="AH92" s="13" t="s">
        <v>121</v>
      </c>
      <c r="AI92" s="39" t="s">
        <v>122</v>
      </c>
      <c r="AJ92" s="55"/>
      <c r="AK92">
        <f>COUNTIF(TableA[#This Row], 1)</f>
        <v>2</v>
      </c>
      <c r="AL92">
        <f>COUNTIF(TableB[#This Row], 1)</f>
        <v>4</v>
      </c>
      <c r="AM92">
        <f>COUNTIF(TableC[#This Row], 1)</f>
        <v>4</v>
      </c>
      <c r="AN92">
        <f>COUNTIF(TableD[#This Row], 1)</f>
        <v>4</v>
      </c>
      <c r="AO92">
        <f>COUNTIF(TableE[#This Row], 1)</f>
        <v>2</v>
      </c>
      <c r="AP92">
        <f>COUNTIF(TableF[#This Row], 1)</f>
        <v>4</v>
      </c>
      <c r="AQ92">
        <f>COUNTIF(TableG[#This Row], 1)</f>
        <v>3</v>
      </c>
      <c r="AT92" s="16"/>
      <c r="AU92" s="13" t="s">
        <v>121</v>
      </c>
      <c r="AV92" s="13" t="s">
        <v>122</v>
      </c>
      <c r="AW92" s="84"/>
      <c r="AX92" s="91">
        <f t="shared" si="85"/>
        <v>0.66666666666666663</v>
      </c>
      <c r="AY92" s="108"/>
      <c r="AZ92" s="108"/>
      <c r="BA92" s="108"/>
      <c r="BB92" s="77">
        <f t="shared" si="86"/>
        <v>1</v>
      </c>
      <c r="BC92" s="77"/>
      <c r="BD92" s="77"/>
      <c r="BE92" s="77"/>
      <c r="BF92" s="77">
        <f t="shared" si="87"/>
        <v>1</v>
      </c>
      <c r="BG92" s="77"/>
      <c r="BH92" s="77"/>
      <c r="BI92" s="77"/>
      <c r="BJ92" s="77">
        <f t="shared" si="88"/>
        <v>1</v>
      </c>
      <c r="BK92" s="77"/>
      <c r="BL92" s="77"/>
      <c r="BM92" s="77"/>
      <c r="BN92" s="77">
        <f t="shared" si="89"/>
        <v>0.66666666666666663</v>
      </c>
      <c r="BO92" s="77"/>
      <c r="BP92" s="77"/>
      <c r="BQ92" s="77"/>
      <c r="BR92" s="77">
        <f t="shared" si="90"/>
        <v>1</v>
      </c>
      <c r="BS92" s="111"/>
      <c r="BT92" s="111"/>
      <c r="BU92" s="111"/>
      <c r="BV92" s="92">
        <f t="shared" si="91"/>
        <v>1</v>
      </c>
      <c r="BW92" s="116"/>
      <c r="BX92" s="116"/>
      <c r="BY92" s="116"/>
      <c r="CB92" s="71"/>
      <c r="CC92" s="71"/>
      <c r="CD92" s="71"/>
      <c r="CE92" s="71"/>
    </row>
    <row r="93" spans="2:83" ht="29.25" x14ac:dyDescent="0.25">
      <c r="B93" s="16"/>
      <c r="C93" s="13" t="s">
        <v>123</v>
      </c>
      <c r="D93" s="40" t="s">
        <v>124</v>
      </c>
      <c r="E93" s="56"/>
      <c r="F93" s="47">
        <v>1</v>
      </c>
      <c r="G93" s="1">
        <v>1</v>
      </c>
      <c r="H93" s="33">
        <v>1</v>
      </c>
      <c r="I93" s="45">
        <v>1</v>
      </c>
      <c r="J93" s="1">
        <v>1</v>
      </c>
      <c r="K93" s="1">
        <v>1</v>
      </c>
      <c r="L93" s="33">
        <v>1</v>
      </c>
      <c r="M93" s="45">
        <v>1</v>
      </c>
      <c r="N93" s="1">
        <v>1</v>
      </c>
      <c r="O93" s="1">
        <v>1</v>
      </c>
      <c r="P93" s="5">
        <v>1</v>
      </c>
      <c r="Q93" s="45">
        <v>1</v>
      </c>
      <c r="R93" s="1">
        <v>1</v>
      </c>
      <c r="S93" s="1">
        <v>1</v>
      </c>
      <c r="T93" s="5">
        <v>1</v>
      </c>
      <c r="U93" s="45">
        <v>1</v>
      </c>
      <c r="V93" s="1">
        <v>1</v>
      </c>
      <c r="W93" s="33">
        <v>1</v>
      </c>
      <c r="X93" s="45">
        <v>1</v>
      </c>
      <c r="Y93" s="1">
        <v>1</v>
      </c>
      <c r="Z93" s="1">
        <v>1</v>
      </c>
      <c r="AA93" s="33">
        <v>1</v>
      </c>
      <c r="AB93" s="47">
        <v>1</v>
      </c>
      <c r="AC93" s="1">
        <v>1</v>
      </c>
      <c r="AD93" s="33">
        <v>1</v>
      </c>
      <c r="AG93" s="16"/>
      <c r="AH93" s="13" t="s">
        <v>123</v>
      </c>
      <c r="AI93" s="40" t="s">
        <v>124</v>
      </c>
      <c r="AJ93" s="56"/>
      <c r="AK93">
        <f>COUNTIF(TableA[#This Row], 1)</f>
        <v>3</v>
      </c>
      <c r="AL93">
        <f>COUNTIF(TableB[#This Row], 1)</f>
        <v>4</v>
      </c>
      <c r="AM93">
        <f>COUNTIF(TableC[#This Row], 1)</f>
        <v>4</v>
      </c>
      <c r="AN93">
        <f>COUNTIF(TableD[#This Row], 1)</f>
        <v>4</v>
      </c>
      <c r="AO93">
        <f>COUNTIF(TableE[#This Row], 1)</f>
        <v>3</v>
      </c>
      <c r="AP93">
        <f>COUNTIF(TableF[#This Row], 1)</f>
        <v>4</v>
      </c>
      <c r="AQ93">
        <f>COUNTIF(TableG[#This Row], 1)</f>
        <v>3</v>
      </c>
      <c r="AT93" s="16"/>
      <c r="AU93" s="13" t="s">
        <v>123</v>
      </c>
      <c r="AV93" s="78" t="s">
        <v>124</v>
      </c>
      <c r="AW93" s="85"/>
      <c r="AX93" s="91">
        <f t="shared" si="85"/>
        <v>1</v>
      </c>
      <c r="AY93" s="108"/>
      <c r="AZ93" s="108"/>
      <c r="BA93" s="108"/>
      <c r="BB93" s="77">
        <f t="shared" si="86"/>
        <v>1</v>
      </c>
      <c r="BC93" s="77"/>
      <c r="BD93" s="77"/>
      <c r="BE93" s="77"/>
      <c r="BF93" s="77">
        <f t="shared" si="87"/>
        <v>1</v>
      </c>
      <c r="BG93" s="77"/>
      <c r="BH93" s="77"/>
      <c r="BI93" s="77"/>
      <c r="BJ93" s="77">
        <f t="shared" si="88"/>
        <v>1</v>
      </c>
      <c r="BK93" s="77"/>
      <c r="BL93" s="77"/>
      <c r="BM93" s="77"/>
      <c r="BN93" s="77">
        <f t="shared" si="89"/>
        <v>1</v>
      </c>
      <c r="BO93" s="77"/>
      <c r="BP93" s="77"/>
      <c r="BQ93" s="77"/>
      <c r="BR93" s="77">
        <f t="shared" si="90"/>
        <v>1</v>
      </c>
      <c r="BS93" s="111"/>
      <c r="BT93" s="111"/>
      <c r="BU93" s="111"/>
      <c r="BV93" s="92">
        <f t="shared" si="91"/>
        <v>1</v>
      </c>
      <c r="BW93" s="116"/>
      <c r="BX93" s="116"/>
      <c r="BY93" s="116"/>
      <c r="CB93" s="71"/>
      <c r="CC93" s="71"/>
      <c r="CD93" s="72"/>
      <c r="CE93" s="72"/>
    </row>
    <row r="94" spans="2:83" ht="15.75" thickBot="1" x14ac:dyDescent="0.3">
      <c r="B94" s="17"/>
      <c r="C94" s="18"/>
      <c r="D94" s="41"/>
      <c r="E94" s="58"/>
      <c r="F94" s="118"/>
      <c r="G94" s="119"/>
      <c r="H94" s="120"/>
      <c r="I94" s="121"/>
      <c r="J94" s="119"/>
      <c r="K94" s="119"/>
      <c r="L94" s="120"/>
      <c r="M94" s="121"/>
      <c r="N94" s="119"/>
      <c r="O94" s="119"/>
      <c r="P94" s="122"/>
      <c r="Q94" s="121"/>
      <c r="R94" s="119"/>
      <c r="S94" s="119"/>
      <c r="T94" s="122"/>
      <c r="U94" s="121"/>
      <c r="V94" s="119"/>
      <c r="W94" s="120"/>
      <c r="X94" s="121"/>
      <c r="Y94" s="119"/>
      <c r="Z94" s="119"/>
      <c r="AA94" s="120"/>
      <c r="AB94" s="123"/>
      <c r="AC94" s="120"/>
      <c r="AD94" s="120"/>
      <c r="AG94" s="17"/>
      <c r="AH94" s="18"/>
      <c r="AI94" s="41"/>
      <c r="AJ94" s="58"/>
      <c r="AT94" s="16"/>
      <c r="AU94" s="13"/>
      <c r="AV94" s="13"/>
      <c r="AW94" s="84"/>
      <c r="AX94" s="91"/>
      <c r="AY94" s="108"/>
      <c r="AZ94" s="108"/>
      <c r="BA94" s="108"/>
      <c r="BB94" s="77"/>
      <c r="BC94" s="77"/>
      <c r="BD94" s="77"/>
      <c r="BE94" s="77"/>
      <c r="BF94" s="77"/>
      <c r="BG94" s="77"/>
      <c r="BH94" s="77"/>
      <c r="BI94" s="77"/>
      <c r="BJ94" s="77"/>
      <c r="BK94" s="77"/>
      <c r="BL94" s="77"/>
      <c r="BM94" s="77"/>
      <c r="BN94" s="77"/>
      <c r="BO94" s="77"/>
      <c r="BP94" s="77"/>
      <c r="BQ94" s="77"/>
      <c r="BR94" s="77"/>
      <c r="BS94" s="111"/>
      <c r="BT94" s="111"/>
      <c r="BU94" s="111"/>
      <c r="BV94" s="92"/>
      <c r="BW94" s="116"/>
      <c r="BX94" s="116"/>
      <c r="BY94" s="116"/>
      <c r="CB94" s="71"/>
      <c r="CC94" s="71"/>
      <c r="CD94" s="71"/>
      <c r="CE94" s="71"/>
    </row>
    <row r="95" spans="2:83" ht="15.75" thickBot="1" x14ac:dyDescent="0.3">
      <c r="B95" s="19">
        <v>8</v>
      </c>
      <c r="C95" s="20"/>
      <c r="D95" s="38" t="s">
        <v>125</v>
      </c>
      <c r="E95" s="54"/>
      <c r="F95" s="50"/>
      <c r="G95" s="22"/>
      <c r="H95" s="35"/>
      <c r="I95" s="46"/>
      <c r="J95" s="22"/>
      <c r="K95" s="22"/>
      <c r="L95" s="35"/>
      <c r="M95" s="46"/>
      <c r="N95" s="22"/>
      <c r="O95" s="22"/>
      <c r="P95" s="23"/>
      <c r="Q95" s="46"/>
      <c r="R95" s="22"/>
      <c r="S95" s="22"/>
      <c r="T95" s="23"/>
      <c r="U95" s="46"/>
      <c r="V95" s="22"/>
      <c r="W95" s="35"/>
      <c r="X95" s="46"/>
      <c r="Y95" s="22"/>
      <c r="Z95" s="22"/>
      <c r="AA95" s="35"/>
      <c r="AB95" s="65"/>
      <c r="AC95" s="35"/>
      <c r="AD95" s="35"/>
      <c r="AG95" s="19">
        <v>8</v>
      </c>
      <c r="AH95" s="20"/>
      <c r="AI95" s="38" t="s">
        <v>125</v>
      </c>
      <c r="AJ95" s="54"/>
      <c r="AT95" s="86">
        <v>8</v>
      </c>
      <c r="AU95" s="80"/>
      <c r="AV95" s="76" t="s">
        <v>125</v>
      </c>
      <c r="AW95" s="83"/>
      <c r="AX95" s="91"/>
      <c r="AY95" s="108"/>
      <c r="AZ95" s="108"/>
      <c r="BA95" s="108"/>
      <c r="BB95" s="77"/>
      <c r="BC95" s="77"/>
      <c r="BD95" s="77"/>
      <c r="BE95" s="77"/>
      <c r="BF95" s="77"/>
      <c r="BG95" s="77"/>
      <c r="BH95" s="77"/>
      <c r="BI95" s="77"/>
      <c r="BJ95" s="77"/>
      <c r="BK95" s="77"/>
      <c r="BL95" s="77"/>
      <c r="BM95" s="77"/>
      <c r="BN95" s="77"/>
      <c r="BO95" s="77"/>
      <c r="BP95" s="77"/>
      <c r="BQ95" s="77"/>
      <c r="BR95" s="77"/>
      <c r="BS95" s="111"/>
      <c r="BT95" s="111"/>
      <c r="BU95" s="111"/>
      <c r="BV95" s="92"/>
      <c r="BW95" s="116"/>
      <c r="BX95" s="116"/>
      <c r="BY95" s="116"/>
      <c r="CB95" s="69"/>
      <c r="CC95" s="71"/>
      <c r="CD95" s="69"/>
      <c r="CE95" s="69"/>
    </row>
    <row r="96" spans="2:83" x14ac:dyDescent="0.25">
      <c r="B96" s="16"/>
      <c r="C96" s="13"/>
      <c r="D96" s="39"/>
      <c r="E96" s="57"/>
      <c r="F96" s="118"/>
      <c r="G96" s="124"/>
      <c r="H96" s="125"/>
      <c r="I96" s="126"/>
      <c r="J96" s="124"/>
      <c r="K96" s="124"/>
      <c r="L96" s="125"/>
      <c r="M96" s="126"/>
      <c r="N96" s="124"/>
      <c r="O96" s="124"/>
      <c r="P96" s="127"/>
      <c r="Q96" s="126"/>
      <c r="R96" s="124"/>
      <c r="S96" s="124"/>
      <c r="T96" s="127"/>
      <c r="U96" s="126"/>
      <c r="V96" s="124"/>
      <c r="W96" s="125"/>
      <c r="X96" s="126"/>
      <c r="Y96" s="124"/>
      <c r="Z96" s="124"/>
      <c r="AA96" s="125"/>
      <c r="AB96" s="128"/>
      <c r="AC96" s="125"/>
      <c r="AD96" s="125"/>
      <c r="AG96" s="16"/>
      <c r="AH96" s="13"/>
      <c r="AI96" s="39"/>
      <c r="AJ96" s="57"/>
      <c r="AT96" s="16"/>
      <c r="AU96" s="13"/>
      <c r="AV96" s="13"/>
      <c r="AW96" s="84"/>
      <c r="AX96" s="91"/>
      <c r="AY96" s="108"/>
      <c r="AZ96" s="108"/>
      <c r="BA96" s="108"/>
      <c r="BB96" s="77"/>
      <c r="BC96" s="77"/>
      <c r="BD96" s="77"/>
      <c r="BE96" s="77"/>
      <c r="BF96" s="77"/>
      <c r="BG96" s="77"/>
      <c r="BH96" s="77"/>
      <c r="BI96" s="77"/>
      <c r="BJ96" s="77"/>
      <c r="BK96" s="77"/>
      <c r="BL96" s="77"/>
      <c r="BM96" s="77"/>
      <c r="BN96" s="77"/>
      <c r="BO96" s="77"/>
      <c r="BP96" s="77"/>
      <c r="BQ96" s="77"/>
      <c r="BR96" s="77"/>
      <c r="BS96" s="111"/>
      <c r="BT96" s="111"/>
      <c r="BU96" s="111"/>
      <c r="BV96" s="92"/>
      <c r="BW96" s="116"/>
      <c r="BX96" s="116"/>
      <c r="BY96" s="116"/>
      <c r="CB96" s="71"/>
      <c r="CC96" s="71"/>
      <c r="CD96" s="71"/>
      <c r="CE96" s="71"/>
    </row>
    <row r="97" spans="2:83" ht="29.25" x14ac:dyDescent="0.25">
      <c r="B97" s="16"/>
      <c r="C97" s="13" t="s">
        <v>126</v>
      </c>
      <c r="D97" s="40" t="s">
        <v>127</v>
      </c>
      <c r="E97" s="56"/>
      <c r="F97" s="47">
        <v>1</v>
      </c>
      <c r="G97" s="1">
        <v>1</v>
      </c>
      <c r="H97" s="33">
        <v>1</v>
      </c>
      <c r="I97" s="45">
        <v>1</v>
      </c>
      <c r="J97" s="1">
        <v>1</v>
      </c>
      <c r="K97" s="1">
        <v>1</v>
      </c>
      <c r="L97" s="33">
        <v>1</v>
      </c>
      <c r="M97" s="45">
        <v>1</v>
      </c>
      <c r="N97" s="1">
        <v>1</v>
      </c>
      <c r="O97" s="1">
        <v>1</v>
      </c>
      <c r="P97" s="5">
        <v>0</v>
      </c>
      <c r="Q97" s="45">
        <v>1</v>
      </c>
      <c r="R97" s="1">
        <v>1</v>
      </c>
      <c r="S97" s="1">
        <v>1</v>
      </c>
      <c r="T97" s="5">
        <v>1</v>
      </c>
      <c r="U97" s="45">
        <v>1</v>
      </c>
      <c r="V97" s="1">
        <v>1</v>
      </c>
      <c r="W97" s="33">
        <v>1</v>
      </c>
      <c r="X97" s="45">
        <v>1</v>
      </c>
      <c r="Y97" s="1">
        <v>1</v>
      </c>
      <c r="Z97" s="1">
        <v>1</v>
      </c>
      <c r="AA97" s="33">
        <v>1</v>
      </c>
      <c r="AB97" s="45">
        <v>1</v>
      </c>
      <c r="AC97" s="1">
        <v>1</v>
      </c>
      <c r="AD97" s="33">
        <v>1</v>
      </c>
      <c r="AG97" s="16"/>
      <c r="AH97" s="13" t="s">
        <v>126</v>
      </c>
      <c r="AI97" s="40" t="s">
        <v>127</v>
      </c>
      <c r="AJ97" s="56"/>
      <c r="AK97">
        <f>COUNTIF(TableA[#This Row], 1)</f>
        <v>3</v>
      </c>
      <c r="AL97">
        <f>COUNTIF(TableB[#This Row], 1)</f>
        <v>4</v>
      </c>
      <c r="AM97">
        <f>COUNTIF(TableC[#This Row], 1)</f>
        <v>3</v>
      </c>
      <c r="AN97">
        <f>COUNTIF(TableD[#This Row], 1)</f>
        <v>4</v>
      </c>
      <c r="AO97">
        <f>COUNTIF(TableE[#This Row], 1)</f>
        <v>3</v>
      </c>
      <c r="AP97">
        <f>COUNTIF(TableF[#This Row], 1)</f>
        <v>4</v>
      </c>
      <c r="AQ97">
        <f>COUNTIF(TableG[#This Row], 1)</f>
        <v>3</v>
      </c>
      <c r="AT97" s="16"/>
      <c r="AU97" s="13" t="s">
        <v>126</v>
      </c>
      <c r="AV97" s="78" t="s">
        <v>127</v>
      </c>
      <c r="AW97" s="85"/>
      <c r="AX97" s="91">
        <f t="shared" si="85"/>
        <v>1</v>
      </c>
      <c r="AY97" s="71" t="s">
        <v>244</v>
      </c>
      <c r="AZ97" s="67">
        <f>COUNTIF(AX97:AX110, "&gt;=0.75")</f>
        <v>5</v>
      </c>
      <c r="BA97" s="103">
        <f>AZ97/$AZ$101</f>
        <v>0.35714285714285715</v>
      </c>
      <c r="BB97" s="77">
        <f t="shared" si="86"/>
        <v>1</v>
      </c>
      <c r="BC97" s="71" t="s">
        <v>244</v>
      </c>
      <c r="BD97" s="67">
        <f>COUNTIF(BB97:BB110, "&gt;=0.75")</f>
        <v>14</v>
      </c>
      <c r="BE97" s="103">
        <f>BD97/$BD$101</f>
        <v>1</v>
      </c>
      <c r="BF97" s="77">
        <f t="shared" si="87"/>
        <v>0.75</v>
      </c>
      <c r="BG97" s="71" t="s">
        <v>244</v>
      </c>
      <c r="BH97" s="67">
        <f>COUNTIF(BF97:BF110, "&gt;=0.75")</f>
        <v>14</v>
      </c>
      <c r="BI97" s="103">
        <f>BH97/$BH$101</f>
        <v>1</v>
      </c>
      <c r="BJ97" s="77">
        <f t="shared" si="88"/>
        <v>1</v>
      </c>
      <c r="BK97" s="71" t="s">
        <v>244</v>
      </c>
      <c r="BL97" s="67">
        <f>COUNTIF(BJ97:BJ110, "&gt;=0.75")</f>
        <v>14</v>
      </c>
      <c r="BM97" s="103">
        <f>BL97/$BL$101</f>
        <v>1</v>
      </c>
      <c r="BN97" s="77">
        <f t="shared" si="89"/>
        <v>1</v>
      </c>
      <c r="BO97" s="71" t="s">
        <v>244</v>
      </c>
      <c r="BP97" s="67">
        <f>COUNTIF(BN97:BN110, "&gt;=0.75")</f>
        <v>5</v>
      </c>
      <c r="BQ97" s="103">
        <f>BP97/$BP$101</f>
        <v>0.35714285714285715</v>
      </c>
      <c r="BR97" s="77">
        <f t="shared" si="90"/>
        <v>1</v>
      </c>
      <c r="BS97" s="71" t="s">
        <v>244</v>
      </c>
      <c r="BT97" s="67">
        <f>COUNTIF(BR97:BR110, "&gt;=0.75")</f>
        <v>13</v>
      </c>
      <c r="BU97" s="103">
        <f>BT97/$BT$101</f>
        <v>0.9285714285714286</v>
      </c>
      <c r="BV97" s="92">
        <f t="shared" si="91"/>
        <v>1</v>
      </c>
      <c r="BW97" s="71" t="s">
        <v>244</v>
      </c>
      <c r="BX97" s="67">
        <f>COUNTIF(BV97:BV110, "&gt;=0.75")</f>
        <v>14</v>
      </c>
      <c r="BY97" s="103">
        <f>BX97/$BX$101</f>
        <v>1</v>
      </c>
      <c r="CA97" s="71" t="s">
        <v>244</v>
      </c>
      <c r="CB97" s="67">
        <f>COUNTIF(AX97:BV110, "&gt;=0.75")</f>
        <v>107</v>
      </c>
      <c r="CC97" s="103">
        <f>CB97/$CB$101</f>
        <v>0.67721518987341767</v>
      </c>
      <c r="CD97" s="72"/>
      <c r="CE97" s="72"/>
    </row>
    <row r="98" spans="2:83" ht="29.25" x14ac:dyDescent="0.25">
      <c r="B98" s="16"/>
      <c r="C98" s="13" t="s">
        <v>128</v>
      </c>
      <c r="D98" s="40" t="s">
        <v>129</v>
      </c>
      <c r="E98" s="56"/>
      <c r="F98" s="47">
        <v>1</v>
      </c>
      <c r="G98" s="1">
        <v>1</v>
      </c>
      <c r="H98" s="33">
        <v>1</v>
      </c>
      <c r="I98" s="45">
        <v>1</v>
      </c>
      <c r="J98" s="1">
        <v>1</v>
      </c>
      <c r="K98" s="1">
        <v>1</v>
      </c>
      <c r="L98" s="33">
        <v>1</v>
      </c>
      <c r="M98" s="45">
        <v>1</v>
      </c>
      <c r="N98" s="1">
        <v>1</v>
      </c>
      <c r="O98" s="1">
        <v>1</v>
      </c>
      <c r="P98" s="5">
        <v>1</v>
      </c>
      <c r="Q98" s="45">
        <v>0</v>
      </c>
      <c r="R98" s="1">
        <v>1</v>
      </c>
      <c r="S98" s="1">
        <v>1</v>
      </c>
      <c r="T98" s="5">
        <v>1</v>
      </c>
      <c r="U98" s="45">
        <v>1</v>
      </c>
      <c r="V98" s="1">
        <v>0</v>
      </c>
      <c r="W98" s="33">
        <v>1</v>
      </c>
      <c r="X98" s="45">
        <v>1</v>
      </c>
      <c r="Y98" s="1">
        <v>1</v>
      </c>
      <c r="Z98" s="1">
        <v>1</v>
      </c>
      <c r="AA98" s="33">
        <v>1</v>
      </c>
      <c r="AB98" s="45">
        <v>1</v>
      </c>
      <c r="AC98" s="1">
        <v>1</v>
      </c>
      <c r="AD98" s="33">
        <v>1</v>
      </c>
      <c r="AG98" s="16"/>
      <c r="AH98" s="13" t="s">
        <v>128</v>
      </c>
      <c r="AI98" s="40" t="s">
        <v>129</v>
      </c>
      <c r="AJ98" s="56"/>
      <c r="AK98">
        <f>COUNTIF(TableA[#This Row], 1)</f>
        <v>3</v>
      </c>
      <c r="AL98">
        <f>COUNTIF(TableB[#This Row], 1)</f>
        <v>4</v>
      </c>
      <c r="AM98">
        <f>COUNTIF(TableC[#This Row], 1)</f>
        <v>4</v>
      </c>
      <c r="AN98">
        <f>COUNTIF(TableD[#This Row], 1)</f>
        <v>3</v>
      </c>
      <c r="AO98">
        <f>COUNTIF(TableE[#This Row], 1)</f>
        <v>2</v>
      </c>
      <c r="AP98">
        <f>COUNTIF(TableF[#This Row], 1)</f>
        <v>4</v>
      </c>
      <c r="AQ98">
        <f>COUNTIF(TableG[#This Row], 1)</f>
        <v>3</v>
      </c>
      <c r="AT98" s="16"/>
      <c r="AU98" s="13" t="s">
        <v>128</v>
      </c>
      <c r="AV98" s="78" t="s">
        <v>129</v>
      </c>
      <c r="AW98" s="85"/>
      <c r="AX98" s="91">
        <f t="shared" si="85"/>
        <v>1</v>
      </c>
      <c r="AY98" s="71" t="s">
        <v>243</v>
      </c>
      <c r="AZ98" s="104">
        <f>COUNTIF(AX97:AX110, "&lt;0.75")-COUNTIF(AX97:AX110, "&lt;0.50")</f>
        <v>8</v>
      </c>
      <c r="BA98" s="103">
        <f t="shared" ref="BA98:BA101" si="109">AZ98/$AZ$101</f>
        <v>0.5714285714285714</v>
      </c>
      <c r="BB98" s="77">
        <f t="shared" si="86"/>
        <v>1</v>
      </c>
      <c r="BC98" s="71" t="s">
        <v>243</v>
      </c>
      <c r="BD98" s="104">
        <f>COUNTIF(BB97:BB110, "&lt;0.75")-COUNTIF(BB97:BB110, "&lt;0.50")</f>
        <v>0</v>
      </c>
      <c r="BE98" s="103">
        <f t="shared" ref="BE98:BE101" si="110">BD98/$BD$101</f>
        <v>0</v>
      </c>
      <c r="BF98" s="77">
        <f t="shared" si="87"/>
        <v>1</v>
      </c>
      <c r="BG98" s="71" t="s">
        <v>243</v>
      </c>
      <c r="BH98" s="104">
        <f>COUNTIF(BF97:BF110, "&lt;0.75")-COUNTIF(BF97:BF110, "&lt;0.50")</f>
        <v>0</v>
      </c>
      <c r="BI98" s="103">
        <f t="shared" ref="BI98:BI101" si="111">BH98/$BH$101</f>
        <v>0</v>
      </c>
      <c r="BJ98" s="77">
        <f t="shared" si="88"/>
        <v>0.75</v>
      </c>
      <c r="BK98" s="71" t="s">
        <v>243</v>
      </c>
      <c r="BL98" s="104">
        <f>COUNTIF(BJ97:BJ110, "&lt;0.75")-COUNTIF(BJ97:BJ110, "&lt;0.50")</f>
        <v>0</v>
      </c>
      <c r="BM98" s="103">
        <f t="shared" ref="BM98:BM101" si="112">BL98/$BL$101</f>
        <v>0</v>
      </c>
      <c r="BN98" s="77">
        <f t="shared" si="89"/>
        <v>0.66666666666666663</v>
      </c>
      <c r="BO98" s="71" t="s">
        <v>243</v>
      </c>
      <c r="BP98" s="104">
        <f>COUNTIF(BN97:BN110, "&lt;0.75")-COUNTIF(BN97:BN110, "&lt;0.50")</f>
        <v>3</v>
      </c>
      <c r="BQ98" s="103">
        <f t="shared" ref="BQ98:BQ101" si="113">BP98/$BP$101</f>
        <v>0.21428571428571427</v>
      </c>
      <c r="BR98" s="77">
        <f t="shared" si="90"/>
        <v>1</v>
      </c>
      <c r="BS98" s="71" t="s">
        <v>243</v>
      </c>
      <c r="BT98" s="104">
        <f>COUNTIF(BR97:BR110, "&lt;0.75")-COUNTIF(BR97:BR110, "&lt;0.50")</f>
        <v>1</v>
      </c>
      <c r="BU98" s="103">
        <f t="shared" ref="BU98:BU101" si="114">BT98/$BT$101</f>
        <v>7.1428571428571425E-2</v>
      </c>
      <c r="BV98" s="92">
        <f t="shared" si="91"/>
        <v>1</v>
      </c>
      <c r="BW98" s="71" t="s">
        <v>243</v>
      </c>
      <c r="BX98" s="104">
        <f>COUNTIF(BV97:BV110, "&lt;0.75")-COUNTIF(BV97:BV110, "&lt;0.50")</f>
        <v>0</v>
      </c>
      <c r="BY98" s="103">
        <f t="shared" ref="BY98:BY101" si="115">BX98/$BX$101</f>
        <v>0</v>
      </c>
      <c r="CA98" s="71" t="s">
        <v>243</v>
      </c>
      <c r="CB98" s="104">
        <f>COUNTIF(AX97:BV110, "&lt;0.75")-COUNTIF(AX97:BV110, "&lt;0.50")</f>
        <v>13</v>
      </c>
      <c r="CC98" s="103">
        <f t="shared" ref="CC98:CC100" si="116">CB98/$CB$101</f>
        <v>8.2278481012658222E-2</v>
      </c>
      <c r="CD98" s="72"/>
      <c r="CE98" s="72"/>
    </row>
    <row r="99" spans="2:83" x14ac:dyDescent="0.25">
      <c r="B99" s="16"/>
      <c r="C99" s="13" t="s">
        <v>130</v>
      </c>
      <c r="D99" s="40" t="s">
        <v>131</v>
      </c>
      <c r="E99" s="56"/>
      <c r="F99" s="47">
        <v>1</v>
      </c>
      <c r="G99" s="1">
        <v>1</v>
      </c>
      <c r="H99" s="33">
        <v>1</v>
      </c>
      <c r="I99" s="45">
        <v>1</v>
      </c>
      <c r="J99" s="1">
        <v>1</v>
      </c>
      <c r="K99" s="1">
        <v>1</v>
      </c>
      <c r="L99" s="33">
        <v>1</v>
      </c>
      <c r="M99" s="45">
        <v>1</v>
      </c>
      <c r="N99" s="1">
        <v>1</v>
      </c>
      <c r="O99" s="1">
        <v>1</v>
      </c>
      <c r="P99" s="5">
        <v>1</v>
      </c>
      <c r="Q99" s="45">
        <v>1</v>
      </c>
      <c r="R99" s="1">
        <v>0</v>
      </c>
      <c r="S99" s="1">
        <v>1</v>
      </c>
      <c r="T99" s="5">
        <v>1</v>
      </c>
      <c r="U99" s="45">
        <v>0</v>
      </c>
      <c r="V99" s="1">
        <v>0</v>
      </c>
      <c r="W99" s="33">
        <v>1</v>
      </c>
      <c r="X99" s="45">
        <v>1</v>
      </c>
      <c r="Y99" s="1">
        <v>1</v>
      </c>
      <c r="Z99" s="1">
        <v>1</v>
      </c>
      <c r="AA99" s="33">
        <v>1</v>
      </c>
      <c r="AB99" s="45">
        <v>1</v>
      </c>
      <c r="AC99" s="1">
        <v>1</v>
      </c>
      <c r="AD99" s="33">
        <v>1</v>
      </c>
      <c r="AG99" s="16"/>
      <c r="AH99" s="13" t="s">
        <v>130</v>
      </c>
      <c r="AI99" s="40" t="s">
        <v>131</v>
      </c>
      <c r="AJ99" s="56"/>
      <c r="AK99">
        <f>COUNTIF(TableA[#This Row], 1)</f>
        <v>3</v>
      </c>
      <c r="AL99">
        <f>COUNTIF(TableB[#This Row], 1)</f>
        <v>4</v>
      </c>
      <c r="AM99">
        <f>COUNTIF(TableC[#This Row], 1)</f>
        <v>4</v>
      </c>
      <c r="AN99">
        <f>COUNTIF(TableD[#This Row], 1)</f>
        <v>3</v>
      </c>
      <c r="AO99">
        <f>COUNTIF(TableE[#This Row], 1)</f>
        <v>1</v>
      </c>
      <c r="AP99">
        <f>COUNTIF(TableF[#This Row], 1)</f>
        <v>4</v>
      </c>
      <c r="AQ99">
        <f>COUNTIF(TableG[#This Row], 1)</f>
        <v>3</v>
      </c>
      <c r="AT99" s="16"/>
      <c r="AU99" s="13" t="s">
        <v>130</v>
      </c>
      <c r="AV99" s="78" t="s">
        <v>131</v>
      </c>
      <c r="AW99" s="85"/>
      <c r="AX99" s="91">
        <f t="shared" si="85"/>
        <v>1</v>
      </c>
      <c r="AY99" s="71" t="s">
        <v>242</v>
      </c>
      <c r="AZ99" s="104">
        <f>COUNTIF(AX97:AX110, "&lt;0.5")-COUNTIF(AX97:AX110, "&lt;0.25")</f>
        <v>1</v>
      </c>
      <c r="BA99" s="103">
        <f t="shared" si="109"/>
        <v>7.1428571428571425E-2</v>
      </c>
      <c r="BB99" s="77">
        <f t="shared" si="86"/>
        <v>1</v>
      </c>
      <c r="BC99" s="71" t="s">
        <v>242</v>
      </c>
      <c r="BD99" s="104">
        <f>COUNTIF(BB97:BB110, "&lt;0.5")-COUNTIF(BB97:BB110, "&lt;0.25")</f>
        <v>0</v>
      </c>
      <c r="BE99" s="103">
        <f t="shared" si="110"/>
        <v>0</v>
      </c>
      <c r="BF99" s="77">
        <f t="shared" si="87"/>
        <v>1</v>
      </c>
      <c r="BG99" s="71" t="s">
        <v>242</v>
      </c>
      <c r="BH99" s="104">
        <f>COUNTIF(BF97:BF110, "&lt;0.5")-COUNTIF(BF97:BF110, "&lt;0.25")</f>
        <v>0</v>
      </c>
      <c r="BI99" s="103">
        <f t="shared" si="111"/>
        <v>0</v>
      </c>
      <c r="BJ99" s="77">
        <f t="shared" si="88"/>
        <v>0.75</v>
      </c>
      <c r="BK99" s="71" t="s">
        <v>242</v>
      </c>
      <c r="BL99" s="104">
        <f>COUNTIF(BJ97:BJ110, "&lt;0.5")-COUNTIF(BJ97:BJ110, "&lt;0.25")</f>
        <v>0</v>
      </c>
      <c r="BM99" s="103">
        <f t="shared" si="112"/>
        <v>0</v>
      </c>
      <c r="BN99" s="77">
        <f t="shared" si="89"/>
        <v>0.33333333333333331</v>
      </c>
      <c r="BO99" s="71" t="s">
        <v>242</v>
      </c>
      <c r="BP99" s="104">
        <f>COUNTIF(BN97:BN110, "&lt;0.5")-COUNTIF(BN97:BN110, "&lt;0.25")</f>
        <v>3</v>
      </c>
      <c r="BQ99" s="103">
        <f t="shared" si="113"/>
        <v>0.21428571428571427</v>
      </c>
      <c r="BR99" s="77">
        <f t="shared" si="90"/>
        <v>1</v>
      </c>
      <c r="BS99" s="71" t="s">
        <v>242</v>
      </c>
      <c r="BT99" s="104">
        <f>COUNTIF(BR97:BR110, "&lt;0.5")-COUNTIF(BR97:BR110, "&lt;0.25")</f>
        <v>0</v>
      </c>
      <c r="BU99" s="103">
        <f t="shared" si="114"/>
        <v>0</v>
      </c>
      <c r="BV99" s="92">
        <f t="shared" si="91"/>
        <v>1</v>
      </c>
      <c r="BW99" s="71" t="s">
        <v>242</v>
      </c>
      <c r="BX99" s="104">
        <f>COUNTIF(BV97:BV110, "&lt;0.5")-COUNTIF(BV97:BV110, "&lt;0.25")</f>
        <v>0</v>
      </c>
      <c r="BY99" s="103">
        <f t="shared" si="115"/>
        <v>0</v>
      </c>
      <c r="CA99" s="71" t="s">
        <v>242</v>
      </c>
      <c r="CB99" s="104">
        <f>COUNTIF(AX97:BV110, "&lt;0.5")-COUNTIF(AX97:BV110, "&lt;0.25")</f>
        <v>6</v>
      </c>
      <c r="CC99" s="103">
        <f t="shared" si="116"/>
        <v>3.7974683544303799E-2</v>
      </c>
      <c r="CD99" s="72"/>
      <c r="CE99" s="72"/>
    </row>
    <row r="100" spans="2:83" x14ac:dyDescent="0.25">
      <c r="B100" s="16"/>
      <c r="C100" s="13" t="s">
        <v>132</v>
      </c>
      <c r="D100" s="40" t="s">
        <v>133</v>
      </c>
      <c r="E100" s="56"/>
      <c r="F100" s="47">
        <v>1</v>
      </c>
      <c r="G100" s="1">
        <v>0</v>
      </c>
      <c r="H100" s="33">
        <v>1</v>
      </c>
      <c r="I100" s="45">
        <v>1</v>
      </c>
      <c r="J100" s="1">
        <v>1</v>
      </c>
      <c r="K100" s="1">
        <v>1</v>
      </c>
      <c r="L100" s="33">
        <v>1</v>
      </c>
      <c r="M100" s="45">
        <v>1</v>
      </c>
      <c r="N100" s="1">
        <v>1</v>
      </c>
      <c r="O100" s="1">
        <v>1</v>
      </c>
      <c r="P100" s="5">
        <v>1</v>
      </c>
      <c r="Q100" s="45">
        <v>1</v>
      </c>
      <c r="R100" s="1">
        <v>1</v>
      </c>
      <c r="S100" s="1">
        <v>0</v>
      </c>
      <c r="T100" s="5">
        <v>1</v>
      </c>
      <c r="U100" s="45">
        <v>0</v>
      </c>
      <c r="V100" s="1">
        <v>0</v>
      </c>
      <c r="W100" s="33">
        <v>0</v>
      </c>
      <c r="X100" s="45">
        <v>1</v>
      </c>
      <c r="Y100" s="1">
        <v>1</v>
      </c>
      <c r="Z100" s="1">
        <v>1</v>
      </c>
      <c r="AA100" s="33">
        <v>0</v>
      </c>
      <c r="AB100" s="45">
        <v>1</v>
      </c>
      <c r="AC100" s="1">
        <v>1</v>
      </c>
      <c r="AD100" s="33">
        <v>1</v>
      </c>
      <c r="AG100" s="16"/>
      <c r="AH100" s="13" t="s">
        <v>132</v>
      </c>
      <c r="AI100" s="40" t="s">
        <v>133</v>
      </c>
      <c r="AJ100" s="56"/>
      <c r="AK100">
        <f>COUNTIF(TableA[#This Row], 1)</f>
        <v>2</v>
      </c>
      <c r="AL100">
        <f>COUNTIF(TableB[#This Row], 1)</f>
        <v>4</v>
      </c>
      <c r="AM100">
        <f>COUNTIF(TableC[#This Row], 1)</f>
        <v>4</v>
      </c>
      <c r="AN100">
        <f>COUNTIF(TableD[#This Row], 1)</f>
        <v>3</v>
      </c>
      <c r="AO100">
        <f>COUNTIF(TableE[#This Row], 1)</f>
        <v>0</v>
      </c>
      <c r="AP100">
        <f>COUNTIF(TableF[#This Row], 1)</f>
        <v>3</v>
      </c>
      <c r="AQ100">
        <f>COUNTIF(TableG[#This Row], 1)</f>
        <v>3</v>
      </c>
      <c r="AT100" s="16"/>
      <c r="AU100" s="13" t="s">
        <v>132</v>
      </c>
      <c r="AV100" s="78" t="s">
        <v>133</v>
      </c>
      <c r="AW100" s="85"/>
      <c r="AX100" s="91">
        <f t="shared" si="85"/>
        <v>0.66666666666666663</v>
      </c>
      <c r="AY100" s="71" t="s">
        <v>241</v>
      </c>
      <c r="AZ100" s="104">
        <f>COUNTIF(AX97:AX110, "&lt;0.25")-COUNTIF(AX97:AX110, "&lt;0")</f>
        <v>0</v>
      </c>
      <c r="BA100" s="103">
        <f t="shared" si="109"/>
        <v>0</v>
      </c>
      <c r="BB100" s="77">
        <f t="shared" si="86"/>
        <v>1</v>
      </c>
      <c r="BC100" s="71" t="s">
        <v>241</v>
      </c>
      <c r="BD100" s="104">
        <f>COUNTIF(BB97:BB110, "&lt;0.25")-COUNTIF(BB97:BB110, "&lt;0")</f>
        <v>0</v>
      </c>
      <c r="BE100" s="103">
        <f t="shared" si="110"/>
        <v>0</v>
      </c>
      <c r="BF100" s="77">
        <f t="shared" si="87"/>
        <v>1</v>
      </c>
      <c r="BG100" s="71" t="s">
        <v>241</v>
      </c>
      <c r="BH100" s="104">
        <f>COUNTIF(BF97:BF110, "&lt;0.25")-COUNTIF(BF97:BF110, "&lt;0")</f>
        <v>0</v>
      </c>
      <c r="BI100" s="103">
        <f t="shared" si="111"/>
        <v>0</v>
      </c>
      <c r="BJ100" s="77">
        <f t="shared" si="88"/>
        <v>0.75</v>
      </c>
      <c r="BK100" s="71" t="s">
        <v>241</v>
      </c>
      <c r="BL100" s="104">
        <f>COUNTIF(BJ97:BJ110, "&lt;0.25")-COUNTIF(BJ97:BJ110, "&lt;0")</f>
        <v>0</v>
      </c>
      <c r="BM100" s="103">
        <f t="shared" si="112"/>
        <v>0</v>
      </c>
      <c r="BN100" s="77">
        <f t="shared" si="89"/>
        <v>0</v>
      </c>
      <c r="BO100" s="71" t="s">
        <v>241</v>
      </c>
      <c r="BP100" s="104">
        <f>COUNTIF(BN97:BN110, "&lt;0.25")-COUNTIF(BN97:BN110, "&lt;0")</f>
        <v>3</v>
      </c>
      <c r="BQ100" s="103">
        <f t="shared" si="113"/>
        <v>0.21428571428571427</v>
      </c>
      <c r="BR100" s="77">
        <f t="shared" si="90"/>
        <v>0.75</v>
      </c>
      <c r="BS100" s="71" t="s">
        <v>241</v>
      </c>
      <c r="BT100" s="104">
        <f>COUNTIF(BR97:BR110, "&lt;0.25")-COUNTIF(BR97:BR110, "&lt;0")</f>
        <v>0</v>
      </c>
      <c r="BU100" s="103">
        <f t="shared" si="114"/>
        <v>0</v>
      </c>
      <c r="BV100" s="92">
        <f t="shared" si="91"/>
        <v>1</v>
      </c>
      <c r="BW100" s="71" t="s">
        <v>241</v>
      </c>
      <c r="BX100" s="104">
        <f>COUNTIF(BV97:BV110, "&lt;0.25")-COUNTIF(BV97:BV110, "&lt;0")</f>
        <v>0</v>
      </c>
      <c r="BY100" s="103">
        <f t="shared" si="115"/>
        <v>0</v>
      </c>
      <c r="CA100" s="71" t="s">
        <v>241</v>
      </c>
      <c r="CB100" s="104">
        <f>COUNTIF(AX97:BV110, "&lt;0.25")-COUNTIF(AX97:BV110, "&lt;0")</f>
        <v>32</v>
      </c>
      <c r="CC100" s="103">
        <f t="shared" si="116"/>
        <v>0.20253164556962025</v>
      </c>
      <c r="CD100" s="72"/>
      <c r="CE100" s="72"/>
    </row>
    <row r="101" spans="2:83" x14ac:dyDescent="0.25">
      <c r="B101" s="16"/>
      <c r="C101" s="13" t="s">
        <v>134</v>
      </c>
      <c r="D101" s="40" t="s">
        <v>135</v>
      </c>
      <c r="E101" s="56"/>
      <c r="F101" s="47">
        <v>1</v>
      </c>
      <c r="G101" s="1">
        <v>0</v>
      </c>
      <c r="H101" s="33">
        <v>1</v>
      </c>
      <c r="I101" s="45">
        <v>1</v>
      </c>
      <c r="J101" s="1">
        <v>1</v>
      </c>
      <c r="K101" s="1">
        <v>1</v>
      </c>
      <c r="L101" s="33">
        <v>1</v>
      </c>
      <c r="M101" s="45">
        <v>1</v>
      </c>
      <c r="N101" s="1">
        <v>1</v>
      </c>
      <c r="O101" s="1">
        <v>1</v>
      </c>
      <c r="P101" s="5">
        <v>1</v>
      </c>
      <c r="Q101" s="45">
        <v>1</v>
      </c>
      <c r="R101" s="1">
        <v>1</v>
      </c>
      <c r="S101" s="1">
        <v>1</v>
      </c>
      <c r="T101" s="5">
        <v>0</v>
      </c>
      <c r="U101" s="45">
        <v>0</v>
      </c>
      <c r="V101" s="1">
        <v>0</v>
      </c>
      <c r="W101" s="33">
        <v>0</v>
      </c>
      <c r="X101" s="45">
        <v>1</v>
      </c>
      <c r="Y101" s="1">
        <v>1</v>
      </c>
      <c r="Z101" s="1">
        <v>0</v>
      </c>
      <c r="AA101" s="33">
        <v>0</v>
      </c>
      <c r="AB101" s="45">
        <v>1</v>
      </c>
      <c r="AC101" s="1">
        <v>1</v>
      </c>
      <c r="AD101" s="33">
        <v>1</v>
      </c>
      <c r="AG101" s="16"/>
      <c r="AH101" s="13" t="s">
        <v>134</v>
      </c>
      <c r="AI101" s="40" t="s">
        <v>135</v>
      </c>
      <c r="AJ101" s="56"/>
      <c r="AK101">
        <f>COUNTIF(TableA[#This Row], 1)</f>
        <v>2</v>
      </c>
      <c r="AL101">
        <f>COUNTIF(TableB[#This Row], 1)</f>
        <v>4</v>
      </c>
      <c r="AM101">
        <f>COUNTIF(TableC[#This Row], 1)</f>
        <v>4</v>
      </c>
      <c r="AN101">
        <f>COUNTIF(TableD[#This Row], 1)</f>
        <v>3</v>
      </c>
      <c r="AO101">
        <f>COUNTIF(TableE[#This Row], 1)</f>
        <v>0</v>
      </c>
      <c r="AP101">
        <f>COUNTIF(TableF[#This Row], 1)</f>
        <v>2</v>
      </c>
      <c r="AQ101">
        <f>COUNTIF(TableG[#This Row], 1)</f>
        <v>3</v>
      </c>
      <c r="AT101" s="16"/>
      <c r="AU101" s="13" t="s">
        <v>134</v>
      </c>
      <c r="AV101" s="78" t="s">
        <v>135</v>
      </c>
      <c r="AW101" s="85"/>
      <c r="AX101" s="91">
        <f t="shared" si="85"/>
        <v>0.66666666666666663</v>
      </c>
      <c r="AY101" s="71" t="s">
        <v>247</v>
      </c>
      <c r="AZ101">
        <f>COUNT(AX97:AX110)</f>
        <v>14</v>
      </c>
      <c r="BA101" s="103">
        <f t="shared" si="109"/>
        <v>1</v>
      </c>
      <c r="BB101" s="77">
        <f t="shared" si="86"/>
        <v>1</v>
      </c>
      <c r="BC101" s="71" t="s">
        <v>247</v>
      </c>
      <c r="BD101">
        <f>COUNT(BB97:BB110)</f>
        <v>14</v>
      </c>
      <c r="BE101" s="103">
        <f t="shared" si="110"/>
        <v>1</v>
      </c>
      <c r="BF101" s="77">
        <f t="shared" si="87"/>
        <v>1</v>
      </c>
      <c r="BG101" s="71" t="s">
        <v>247</v>
      </c>
      <c r="BH101">
        <f>COUNT(BF97:BF110)</f>
        <v>14</v>
      </c>
      <c r="BI101" s="103">
        <f t="shared" si="111"/>
        <v>1</v>
      </c>
      <c r="BJ101" s="77">
        <f t="shared" si="88"/>
        <v>0.75</v>
      </c>
      <c r="BK101" s="71" t="s">
        <v>247</v>
      </c>
      <c r="BL101">
        <f>COUNT(BJ97:BJ110)</f>
        <v>14</v>
      </c>
      <c r="BM101" s="103">
        <f t="shared" si="112"/>
        <v>1</v>
      </c>
      <c r="BN101" s="77">
        <f t="shared" si="89"/>
        <v>0</v>
      </c>
      <c r="BO101" s="71" t="s">
        <v>247</v>
      </c>
      <c r="BP101">
        <f>COUNT(BN97:BN110)</f>
        <v>14</v>
      </c>
      <c r="BQ101" s="103">
        <f t="shared" si="113"/>
        <v>1</v>
      </c>
      <c r="BR101" s="77">
        <f t="shared" si="90"/>
        <v>0.5</v>
      </c>
      <c r="BS101" s="71" t="s">
        <v>247</v>
      </c>
      <c r="BT101">
        <f>COUNT(BR97:BR110)</f>
        <v>14</v>
      </c>
      <c r="BU101" s="103">
        <f t="shared" si="114"/>
        <v>1</v>
      </c>
      <c r="BV101" s="92">
        <f t="shared" si="91"/>
        <v>1</v>
      </c>
      <c r="BW101" s="71" t="s">
        <v>247</v>
      </c>
      <c r="BX101">
        <f>COUNT(BV97:BV110)</f>
        <v>14</v>
      </c>
      <c r="BY101" s="103">
        <f t="shared" si="115"/>
        <v>1</v>
      </c>
      <c r="CA101" s="71" t="s">
        <v>247</v>
      </c>
      <c r="CB101">
        <f>COUNT(AX97:BV110)</f>
        <v>158</v>
      </c>
      <c r="CC101" s="103">
        <f>CB101/$CB$101</f>
        <v>1</v>
      </c>
      <c r="CD101" s="72"/>
      <c r="CE101" s="72"/>
    </row>
    <row r="102" spans="2:83" x14ac:dyDescent="0.25">
      <c r="B102" s="16"/>
      <c r="C102" s="13" t="s">
        <v>136</v>
      </c>
      <c r="D102" s="40" t="s">
        <v>137</v>
      </c>
      <c r="E102" s="56"/>
      <c r="F102" s="47">
        <v>1</v>
      </c>
      <c r="G102" s="1">
        <v>0</v>
      </c>
      <c r="H102" s="33">
        <v>1</v>
      </c>
      <c r="I102" s="45">
        <v>1</v>
      </c>
      <c r="J102" s="1">
        <v>1</v>
      </c>
      <c r="K102" s="1">
        <v>1</v>
      </c>
      <c r="L102" s="33">
        <v>1</v>
      </c>
      <c r="M102" s="45">
        <v>1</v>
      </c>
      <c r="N102" s="1">
        <v>1</v>
      </c>
      <c r="O102" s="1">
        <v>1</v>
      </c>
      <c r="P102" s="5">
        <v>1</v>
      </c>
      <c r="Q102" s="45">
        <v>1</v>
      </c>
      <c r="R102" s="1">
        <v>1</v>
      </c>
      <c r="S102" s="1">
        <v>1</v>
      </c>
      <c r="T102" s="5">
        <v>1</v>
      </c>
      <c r="U102" s="45">
        <v>0</v>
      </c>
      <c r="V102" s="1">
        <v>0</v>
      </c>
      <c r="W102" s="33">
        <v>0</v>
      </c>
      <c r="X102" s="45">
        <v>1</v>
      </c>
      <c r="Y102" s="1">
        <v>1</v>
      </c>
      <c r="Z102" s="1">
        <v>1</v>
      </c>
      <c r="AA102" s="33">
        <v>0</v>
      </c>
      <c r="AB102" s="45">
        <v>1</v>
      </c>
      <c r="AC102" s="1">
        <v>1</v>
      </c>
      <c r="AD102" s="33">
        <v>1</v>
      </c>
      <c r="AG102" s="16"/>
      <c r="AH102" s="13" t="s">
        <v>136</v>
      </c>
      <c r="AI102" s="40" t="s">
        <v>137</v>
      </c>
      <c r="AJ102" s="56"/>
      <c r="AK102">
        <f>COUNTIF(TableA[#This Row], 1)</f>
        <v>2</v>
      </c>
      <c r="AL102">
        <f>COUNTIF(TableB[#This Row], 1)</f>
        <v>4</v>
      </c>
      <c r="AM102">
        <f>COUNTIF(TableC[#This Row], 1)</f>
        <v>4</v>
      </c>
      <c r="AN102">
        <f>COUNTIF(TableD[#This Row], 1)</f>
        <v>4</v>
      </c>
      <c r="AO102">
        <f>COUNTIF(TableE[#This Row], 1)</f>
        <v>0</v>
      </c>
      <c r="AP102">
        <f>COUNTIF(TableF[#This Row], 1)</f>
        <v>3</v>
      </c>
      <c r="AQ102">
        <f>COUNTIF(TableG[#This Row], 1)</f>
        <v>3</v>
      </c>
      <c r="AT102" s="16"/>
      <c r="AU102" s="13" t="s">
        <v>136</v>
      </c>
      <c r="AV102" s="78" t="s">
        <v>137</v>
      </c>
      <c r="AW102" s="85"/>
      <c r="AX102" s="91">
        <f t="shared" si="85"/>
        <v>0.66666666666666663</v>
      </c>
      <c r="AY102" s="108"/>
      <c r="AZ102" s="108"/>
      <c r="BA102" s="108"/>
      <c r="BB102" s="77">
        <f t="shared" si="86"/>
        <v>1</v>
      </c>
      <c r="BC102" s="77"/>
      <c r="BD102" s="77"/>
      <c r="BE102" s="77"/>
      <c r="BF102" s="77">
        <f t="shared" si="87"/>
        <v>1</v>
      </c>
      <c r="BG102" s="77"/>
      <c r="BH102" s="77"/>
      <c r="BI102" s="77"/>
      <c r="BJ102" s="77">
        <f t="shared" si="88"/>
        <v>1</v>
      </c>
      <c r="BK102" s="77"/>
      <c r="BL102" s="77"/>
      <c r="BM102" s="77"/>
      <c r="BN102" s="77">
        <f t="shared" si="89"/>
        <v>0</v>
      </c>
      <c r="BO102" s="77"/>
      <c r="BP102" s="77"/>
      <c r="BQ102" s="77"/>
      <c r="BR102" s="77">
        <f t="shared" si="90"/>
        <v>0.75</v>
      </c>
      <c r="BS102" s="111"/>
      <c r="BT102" s="111"/>
      <c r="BU102" s="111"/>
      <c r="BV102" s="92">
        <f t="shared" si="91"/>
        <v>1</v>
      </c>
      <c r="BW102" s="116"/>
      <c r="BX102" s="116"/>
      <c r="BY102" s="116"/>
      <c r="CB102" s="71"/>
      <c r="CC102" s="71"/>
      <c r="CD102" s="72"/>
      <c r="CE102" s="72"/>
    </row>
    <row r="103" spans="2:83" x14ac:dyDescent="0.25">
      <c r="B103" s="16"/>
      <c r="C103" s="13" t="s">
        <v>138</v>
      </c>
      <c r="D103" s="40" t="s">
        <v>139</v>
      </c>
      <c r="E103" s="56"/>
      <c r="F103" s="47">
        <v>1</v>
      </c>
      <c r="G103" s="1">
        <v>1</v>
      </c>
      <c r="H103" s="33">
        <v>0</v>
      </c>
      <c r="I103" s="45">
        <v>1</v>
      </c>
      <c r="J103" s="1">
        <v>1</v>
      </c>
      <c r="K103" s="1">
        <v>1</v>
      </c>
      <c r="L103" s="33">
        <v>1</v>
      </c>
      <c r="M103" s="45">
        <v>1</v>
      </c>
      <c r="N103" s="1">
        <v>1</v>
      </c>
      <c r="O103" s="1">
        <v>1</v>
      </c>
      <c r="P103" s="5">
        <v>1</v>
      </c>
      <c r="Q103" s="45">
        <v>1</v>
      </c>
      <c r="R103" s="1">
        <v>1</v>
      </c>
      <c r="S103" s="1">
        <v>1</v>
      </c>
      <c r="T103" s="5">
        <v>1</v>
      </c>
      <c r="U103" s="45">
        <v>1</v>
      </c>
      <c r="V103" s="1">
        <v>0</v>
      </c>
      <c r="W103" s="33">
        <v>0</v>
      </c>
      <c r="X103" s="45">
        <v>0</v>
      </c>
      <c r="Y103" s="1">
        <v>1</v>
      </c>
      <c r="Z103" s="1">
        <v>1</v>
      </c>
      <c r="AA103" s="33">
        <v>1</v>
      </c>
      <c r="AB103" s="45">
        <v>1</v>
      </c>
      <c r="AC103" s="1">
        <v>1</v>
      </c>
      <c r="AD103" s="33">
        <v>1</v>
      </c>
      <c r="AG103" s="16"/>
      <c r="AH103" s="13" t="s">
        <v>138</v>
      </c>
      <c r="AI103" s="40" t="s">
        <v>139</v>
      </c>
      <c r="AJ103" s="56"/>
      <c r="AK103">
        <f>COUNTIF(TableA[#This Row], 1)</f>
        <v>2</v>
      </c>
      <c r="AL103">
        <f>COUNTIF(TableB[#This Row], 1)</f>
        <v>4</v>
      </c>
      <c r="AM103">
        <f>COUNTIF(TableC[#This Row], 1)</f>
        <v>4</v>
      </c>
      <c r="AN103">
        <f>COUNTIF(TableD[#This Row], 1)</f>
        <v>4</v>
      </c>
      <c r="AO103">
        <f>COUNTIF(TableE[#This Row], 1)</f>
        <v>1</v>
      </c>
      <c r="AP103">
        <f>COUNTIF(TableF[#This Row], 1)</f>
        <v>3</v>
      </c>
      <c r="AQ103">
        <f>COUNTIF(TableG[#This Row], 1)</f>
        <v>3</v>
      </c>
      <c r="AT103" s="16"/>
      <c r="AU103" s="13" t="s">
        <v>138</v>
      </c>
      <c r="AV103" s="78" t="s">
        <v>139</v>
      </c>
      <c r="AW103" s="85"/>
      <c r="AX103" s="91">
        <f t="shared" si="85"/>
        <v>0.66666666666666663</v>
      </c>
      <c r="AY103" s="108"/>
      <c r="AZ103" s="108"/>
      <c r="BA103" s="108"/>
      <c r="BB103" s="77">
        <f t="shared" si="86"/>
        <v>1</v>
      </c>
      <c r="BC103" s="77"/>
      <c r="BD103" s="77"/>
      <c r="BE103" s="77"/>
      <c r="BF103" s="77">
        <f t="shared" si="87"/>
        <v>1</v>
      </c>
      <c r="BG103" s="77"/>
      <c r="BH103" s="77"/>
      <c r="BI103" s="77"/>
      <c r="BJ103" s="77">
        <f t="shared" si="88"/>
        <v>1</v>
      </c>
      <c r="BK103" s="77"/>
      <c r="BL103" s="77"/>
      <c r="BM103" s="77"/>
      <c r="BN103" s="77">
        <f t="shared" si="89"/>
        <v>0.33333333333333331</v>
      </c>
      <c r="BO103" s="77"/>
      <c r="BP103" s="77"/>
      <c r="BQ103" s="77"/>
      <c r="BR103" s="77">
        <f t="shared" si="90"/>
        <v>0.75</v>
      </c>
      <c r="BS103" s="111"/>
      <c r="BT103" s="111"/>
      <c r="BU103" s="111"/>
      <c r="BV103" s="92">
        <f t="shared" si="91"/>
        <v>1</v>
      </c>
      <c r="BW103" s="116"/>
      <c r="BX103" s="116"/>
      <c r="BY103" s="116"/>
      <c r="CB103" s="71"/>
      <c r="CC103" s="71"/>
      <c r="CD103" s="72"/>
      <c r="CE103" s="72"/>
    </row>
    <row r="104" spans="2:83" x14ac:dyDescent="0.25">
      <c r="B104" s="16"/>
      <c r="C104" s="13" t="s">
        <v>140</v>
      </c>
      <c r="D104" s="40" t="s">
        <v>141</v>
      </c>
      <c r="E104" s="56"/>
      <c r="F104" s="47">
        <v>1</v>
      </c>
      <c r="G104" s="1">
        <v>1</v>
      </c>
      <c r="H104" s="33">
        <v>1</v>
      </c>
      <c r="I104" s="45">
        <v>1</v>
      </c>
      <c r="J104" s="1">
        <v>1</v>
      </c>
      <c r="K104" s="1">
        <v>1</v>
      </c>
      <c r="L104" s="33">
        <v>1</v>
      </c>
      <c r="M104" s="45">
        <v>1</v>
      </c>
      <c r="N104" s="1">
        <v>1</v>
      </c>
      <c r="O104" s="1">
        <v>1</v>
      </c>
      <c r="P104" s="5">
        <v>1</v>
      </c>
      <c r="Q104" s="45">
        <v>1</v>
      </c>
      <c r="R104" s="1">
        <v>1</v>
      </c>
      <c r="S104" s="1">
        <v>1</v>
      </c>
      <c r="T104" s="5">
        <v>1</v>
      </c>
      <c r="U104" s="45">
        <v>0</v>
      </c>
      <c r="V104" s="1">
        <v>1</v>
      </c>
      <c r="W104" s="33">
        <v>0</v>
      </c>
      <c r="X104" s="45">
        <v>1</v>
      </c>
      <c r="Y104" s="1">
        <v>1</v>
      </c>
      <c r="Z104" s="1">
        <v>1</v>
      </c>
      <c r="AA104" s="33">
        <v>1</v>
      </c>
      <c r="AB104" s="45">
        <v>1</v>
      </c>
      <c r="AC104" s="1">
        <v>1</v>
      </c>
      <c r="AD104" s="33">
        <v>1</v>
      </c>
      <c r="AG104" s="16"/>
      <c r="AH104" s="13" t="s">
        <v>140</v>
      </c>
      <c r="AI104" s="40" t="s">
        <v>141</v>
      </c>
      <c r="AJ104" s="56"/>
      <c r="AK104">
        <f>COUNTIF(TableA[#This Row], 1)</f>
        <v>3</v>
      </c>
      <c r="AL104">
        <f>COUNTIF(TableB[#This Row], 1)</f>
        <v>4</v>
      </c>
      <c r="AM104">
        <f>COUNTIF(TableC[#This Row], 1)</f>
        <v>4</v>
      </c>
      <c r="AN104">
        <f>COUNTIF(TableD[#This Row], 1)</f>
        <v>4</v>
      </c>
      <c r="AO104">
        <f>COUNTIF(TableE[#This Row], 1)</f>
        <v>1</v>
      </c>
      <c r="AP104">
        <f>COUNTIF(TableF[#This Row], 1)</f>
        <v>4</v>
      </c>
      <c r="AQ104">
        <f>COUNTIF(TableG[#This Row], 1)</f>
        <v>3</v>
      </c>
      <c r="AT104" s="16"/>
      <c r="AU104" s="13" t="s">
        <v>140</v>
      </c>
      <c r="AV104" s="78" t="s">
        <v>141</v>
      </c>
      <c r="AW104" s="85"/>
      <c r="AX104" s="91">
        <f t="shared" si="85"/>
        <v>1</v>
      </c>
      <c r="AY104" s="108"/>
      <c r="AZ104" s="108"/>
      <c r="BA104" s="108"/>
      <c r="BB104" s="77">
        <f t="shared" si="86"/>
        <v>1</v>
      </c>
      <c r="BC104" s="77"/>
      <c r="BD104" s="77"/>
      <c r="BE104" s="77"/>
      <c r="BF104" s="77">
        <f t="shared" si="87"/>
        <v>1</v>
      </c>
      <c r="BG104" s="77"/>
      <c r="BH104" s="77"/>
      <c r="BI104" s="77"/>
      <c r="BJ104" s="77">
        <f t="shared" si="88"/>
        <v>1</v>
      </c>
      <c r="BK104" s="77"/>
      <c r="BL104" s="77"/>
      <c r="BM104" s="77"/>
      <c r="BN104" s="77">
        <f t="shared" si="89"/>
        <v>0.33333333333333331</v>
      </c>
      <c r="BO104" s="77"/>
      <c r="BP104" s="77"/>
      <c r="BQ104" s="77"/>
      <c r="BR104" s="77">
        <f t="shared" si="90"/>
        <v>1</v>
      </c>
      <c r="BS104" s="111"/>
      <c r="BT104" s="111"/>
      <c r="BU104" s="111"/>
      <c r="BV104" s="92">
        <f t="shared" si="91"/>
        <v>1</v>
      </c>
      <c r="BW104" s="116"/>
      <c r="BX104" s="116"/>
      <c r="BY104" s="116"/>
      <c r="CB104" s="71"/>
      <c r="CC104" s="71"/>
      <c r="CD104" s="72"/>
      <c r="CE104" s="72"/>
    </row>
    <row r="105" spans="2:83" x14ac:dyDescent="0.25">
      <c r="B105" s="16"/>
      <c r="C105" s="13" t="s">
        <v>55</v>
      </c>
      <c r="D105" s="40" t="s">
        <v>142</v>
      </c>
      <c r="E105" s="56"/>
      <c r="F105" s="47">
        <v>1</v>
      </c>
      <c r="G105" s="1">
        <v>1</v>
      </c>
      <c r="H105" s="33">
        <v>0</v>
      </c>
      <c r="I105" s="45">
        <v>1</v>
      </c>
      <c r="J105" s="1">
        <v>1</v>
      </c>
      <c r="K105" s="1">
        <v>1</v>
      </c>
      <c r="L105" s="33">
        <v>1</v>
      </c>
      <c r="M105" s="45">
        <v>1</v>
      </c>
      <c r="N105" s="1">
        <v>1</v>
      </c>
      <c r="O105" s="1">
        <v>1</v>
      </c>
      <c r="P105" s="5">
        <v>1</v>
      </c>
      <c r="Q105" s="45">
        <v>1</v>
      </c>
      <c r="R105" s="1">
        <v>1</v>
      </c>
      <c r="S105" s="1">
        <v>1</v>
      </c>
      <c r="T105" s="5">
        <v>0</v>
      </c>
      <c r="U105" s="45">
        <v>1</v>
      </c>
      <c r="V105" s="1">
        <v>1</v>
      </c>
      <c r="W105" s="33">
        <v>0</v>
      </c>
      <c r="X105" s="45">
        <v>1</v>
      </c>
      <c r="Y105" s="1">
        <v>1</v>
      </c>
      <c r="Z105" s="1">
        <v>1</v>
      </c>
      <c r="AA105" s="33">
        <v>1</v>
      </c>
      <c r="AB105" s="45">
        <v>1</v>
      </c>
      <c r="AC105" s="1">
        <v>1</v>
      </c>
      <c r="AD105" s="33">
        <v>1</v>
      </c>
      <c r="AG105" s="16"/>
      <c r="AH105" s="13" t="s">
        <v>55</v>
      </c>
      <c r="AI105" s="40" t="s">
        <v>142</v>
      </c>
      <c r="AJ105" s="56"/>
      <c r="AK105">
        <f>COUNTIF(TableA[#This Row], 1)</f>
        <v>2</v>
      </c>
      <c r="AL105">
        <f>COUNTIF(TableB[#This Row], 1)</f>
        <v>4</v>
      </c>
      <c r="AM105">
        <f>COUNTIF(TableC[#This Row], 1)</f>
        <v>4</v>
      </c>
      <c r="AN105">
        <f>COUNTIF(TableD[#This Row], 1)</f>
        <v>3</v>
      </c>
      <c r="AO105">
        <f>COUNTIF(TableE[#This Row], 1)</f>
        <v>2</v>
      </c>
      <c r="AP105">
        <f>COUNTIF(TableF[#This Row], 1)</f>
        <v>4</v>
      </c>
      <c r="AQ105">
        <f>COUNTIF(TableG[#This Row], 1)</f>
        <v>3</v>
      </c>
      <c r="AT105" s="16"/>
      <c r="AU105" s="13" t="s">
        <v>55</v>
      </c>
      <c r="AV105" s="78" t="s">
        <v>142</v>
      </c>
      <c r="AW105" s="85"/>
      <c r="AX105" s="91">
        <f t="shared" si="85"/>
        <v>0.66666666666666663</v>
      </c>
      <c r="AY105" s="108"/>
      <c r="AZ105" s="108"/>
      <c r="BA105" s="108"/>
      <c r="BB105" s="77">
        <f t="shared" si="86"/>
        <v>1</v>
      </c>
      <c r="BC105" s="77"/>
      <c r="BD105" s="77"/>
      <c r="BE105" s="77"/>
      <c r="BF105" s="77">
        <f t="shared" si="87"/>
        <v>1</v>
      </c>
      <c r="BG105" s="77"/>
      <c r="BH105" s="77"/>
      <c r="BI105" s="77"/>
      <c r="BJ105" s="77">
        <f t="shared" si="88"/>
        <v>0.75</v>
      </c>
      <c r="BK105" s="77"/>
      <c r="BL105" s="77"/>
      <c r="BM105" s="77"/>
      <c r="BN105" s="77">
        <f t="shared" si="89"/>
        <v>0.66666666666666663</v>
      </c>
      <c r="BO105" s="77"/>
      <c r="BP105" s="77"/>
      <c r="BQ105" s="77"/>
      <c r="BR105" s="77">
        <f t="shared" si="90"/>
        <v>1</v>
      </c>
      <c r="BS105" s="111"/>
      <c r="BT105" s="111"/>
      <c r="BU105" s="111"/>
      <c r="BV105" s="92">
        <f t="shared" si="91"/>
        <v>1</v>
      </c>
      <c r="BW105" s="116"/>
      <c r="BX105" s="116"/>
      <c r="BY105" s="116"/>
      <c r="CB105" s="71"/>
      <c r="CC105" s="71"/>
      <c r="CD105" s="72"/>
      <c r="CE105" s="72"/>
    </row>
    <row r="106" spans="2:83" x14ac:dyDescent="0.25">
      <c r="B106" s="16"/>
      <c r="C106" s="13" t="s">
        <v>143</v>
      </c>
      <c r="D106" s="40" t="s">
        <v>144</v>
      </c>
      <c r="E106" s="56"/>
      <c r="F106" s="47">
        <v>1</v>
      </c>
      <c r="G106" s="1">
        <v>1</v>
      </c>
      <c r="H106" s="33">
        <v>0</v>
      </c>
      <c r="I106" s="45">
        <v>1</v>
      </c>
      <c r="J106" s="1">
        <v>1</v>
      </c>
      <c r="K106" s="1">
        <v>1</v>
      </c>
      <c r="L106" s="33">
        <v>1</v>
      </c>
      <c r="M106" s="45">
        <v>1</v>
      </c>
      <c r="N106" s="1">
        <v>1</v>
      </c>
      <c r="O106" s="1">
        <v>1</v>
      </c>
      <c r="P106" s="5">
        <v>1</v>
      </c>
      <c r="Q106" s="45">
        <v>1</v>
      </c>
      <c r="R106" s="1">
        <v>1</v>
      </c>
      <c r="S106" s="1">
        <v>0</v>
      </c>
      <c r="T106" s="5">
        <v>1</v>
      </c>
      <c r="U106" s="45">
        <v>1</v>
      </c>
      <c r="V106" s="1">
        <v>1</v>
      </c>
      <c r="W106" s="33">
        <v>1</v>
      </c>
      <c r="X106" s="45">
        <v>1</v>
      </c>
      <c r="Y106" s="1">
        <v>1</v>
      </c>
      <c r="Z106" s="1">
        <v>1</v>
      </c>
      <c r="AA106" s="33">
        <v>1</v>
      </c>
      <c r="AB106" s="45">
        <v>1</v>
      </c>
      <c r="AC106" s="1">
        <v>1</v>
      </c>
      <c r="AD106" s="33">
        <v>1</v>
      </c>
      <c r="AG106" s="16"/>
      <c r="AH106" s="13" t="s">
        <v>143</v>
      </c>
      <c r="AI106" s="40" t="s">
        <v>144</v>
      </c>
      <c r="AJ106" s="56"/>
      <c r="AK106">
        <f>COUNTIF(TableA[#This Row], 1)</f>
        <v>2</v>
      </c>
      <c r="AL106">
        <f>COUNTIF(TableB[#This Row], 1)</f>
        <v>4</v>
      </c>
      <c r="AM106">
        <f>COUNTIF(TableC[#This Row], 1)</f>
        <v>4</v>
      </c>
      <c r="AN106">
        <f>COUNTIF(TableD[#This Row], 1)</f>
        <v>3</v>
      </c>
      <c r="AO106">
        <f>COUNTIF(TableE[#This Row], 1)</f>
        <v>3</v>
      </c>
      <c r="AP106">
        <f>COUNTIF(TableF[#This Row], 1)</f>
        <v>4</v>
      </c>
      <c r="AQ106">
        <f>COUNTIF(TableG[#This Row], 1)</f>
        <v>3</v>
      </c>
      <c r="AT106" s="16"/>
      <c r="AU106" s="13" t="s">
        <v>143</v>
      </c>
      <c r="AV106" s="78" t="s">
        <v>144</v>
      </c>
      <c r="AW106" s="85"/>
      <c r="AX106" s="91">
        <f t="shared" si="85"/>
        <v>0.66666666666666663</v>
      </c>
      <c r="AY106" s="108"/>
      <c r="AZ106" s="108"/>
      <c r="BA106" s="108"/>
      <c r="BB106" s="77">
        <f t="shared" si="86"/>
        <v>1</v>
      </c>
      <c r="BC106" s="77"/>
      <c r="BD106" s="77"/>
      <c r="BE106" s="77"/>
      <c r="BF106" s="77">
        <f t="shared" si="87"/>
        <v>1</v>
      </c>
      <c r="BG106" s="77"/>
      <c r="BH106" s="77"/>
      <c r="BI106" s="77"/>
      <c r="BJ106" s="77">
        <f t="shared" si="88"/>
        <v>0.75</v>
      </c>
      <c r="BK106" s="77"/>
      <c r="BL106" s="77"/>
      <c r="BM106" s="77"/>
      <c r="BN106" s="77">
        <f t="shared" si="89"/>
        <v>1</v>
      </c>
      <c r="BO106" s="77"/>
      <c r="BP106" s="77"/>
      <c r="BQ106" s="77"/>
      <c r="BR106" s="77">
        <f t="shared" si="90"/>
        <v>1</v>
      </c>
      <c r="BS106" s="111"/>
      <c r="BT106" s="111"/>
      <c r="BU106" s="111"/>
      <c r="BV106" s="92">
        <f t="shared" si="91"/>
        <v>1</v>
      </c>
      <c r="BW106" s="116"/>
      <c r="BX106" s="116"/>
      <c r="BY106" s="116"/>
      <c r="CB106" s="71"/>
      <c r="CC106" s="71"/>
      <c r="CD106" s="72"/>
      <c r="CE106" s="72"/>
    </row>
    <row r="107" spans="2:83" x14ac:dyDescent="0.25">
      <c r="B107" s="16"/>
      <c r="C107" s="13" t="s">
        <v>145</v>
      </c>
      <c r="D107" s="40" t="s">
        <v>146</v>
      </c>
      <c r="E107" s="56"/>
      <c r="F107" s="47">
        <v>0</v>
      </c>
      <c r="G107" s="1">
        <v>1</v>
      </c>
      <c r="H107" s="33">
        <v>0</v>
      </c>
      <c r="I107" s="45">
        <v>1</v>
      </c>
      <c r="J107" s="1">
        <v>1</v>
      </c>
      <c r="K107" s="1">
        <v>1</v>
      </c>
      <c r="L107" s="33">
        <v>1</v>
      </c>
      <c r="M107" s="45">
        <v>1</v>
      </c>
      <c r="N107" s="1">
        <v>1</v>
      </c>
      <c r="O107" s="1">
        <v>1</v>
      </c>
      <c r="P107" s="5">
        <v>1</v>
      </c>
      <c r="Q107" s="45">
        <v>1</v>
      </c>
      <c r="R107" s="1">
        <v>0</v>
      </c>
      <c r="S107" s="1">
        <v>1</v>
      </c>
      <c r="T107" s="5">
        <v>1</v>
      </c>
      <c r="U107" s="45">
        <v>1</v>
      </c>
      <c r="V107" s="1">
        <v>1</v>
      </c>
      <c r="W107" s="33">
        <v>0</v>
      </c>
      <c r="X107" s="45">
        <v>0</v>
      </c>
      <c r="Y107" s="1">
        <v>1</v>
      </c>
      <c r="Z107" s="1">
        <v>1</v>
      </c>
      <c r="AA107" s="33">
        <v>1</v>
      </c>
      <c r="AB107" s="45">
        <v>1</v>
      </c>
      <c r="AC107" s="1">
        <v>1</v>
      </c>
      <c r="AD107" s="33">
        <v>1</v>
      </c>
      <c r="AG107" s="16"/>
      <c r="AH107" s="13" t="s">
        <v>145</v>
      </c>
      <c r="AI107" s="40" t="s">
        <v>146</v>
      </c>
      <c r="AJ107" s="56"/>
      <c r="AK107">
        <f>COUNTIF(TableA[#This Row], 1)</f>
        <v>1</v>
      </c>
      <c r="AL107">
        <f>COUNTIF(TableB[#This Row], 1)</f>
        <v>4</v>
      </c>
      <c r="AM107">
        <f>COUNTIF(TableC[#This Row], 1)</f>
        <v>4</v>
      </c>
      <c r="AN107">
        <f>COUNTIF(TableD[#This Row], 1)</f>
        <v>3</v>
      </c>
      <c r="AO107">
        <f>COUNTIF(TableE[#This Row], 1)</f>
        <v>2</v>
      </c>
      <c r="AP107">
        <f>COUNTIF(TableF[#This Row], 1)</f>
        <v>3</v>
      </c>
      <c r="AQ107">
        <f>COUNTIF(TableG[#This Row], 1)</f>
        <v>3</v>
      </c>
      <c r="AT107" s="16"/>
      <c r="AU107" s="13" t="s">
        <v>145</v>
      </c>
      <c r="AV107" s="78" t="s">
        <v>146</v>
      </c>
      <c r="AW107" s="85"/>
      <c r="AX107" s="91">
        <f t="shared" si="85"/>
        <v>0.33333333333333331</v>
      </c>
      <c r="AY107" s="108"/>
      <c r="AZ107" s="108"/>
      <c r="BA107" s="108"/>
      <c r="BB107" s="77">
        <f t="shared" si="86"/>
        <v>1</v>
      </c>
      <c r="BC107" s="77"/>
      <c r="BD107" s="77"/>
      <c r="BE107" s="77"/>
      <c r="BF107" s="77">
        <f t="shared" si="87"/>
        <v>1</v>
      </c>
      <c r="BG107" s="77"/>
      <c r="BH107" s="77"/>
      <c r="BI107" s="77"/>
      <c r="BJ107" s="77">
        <f t="shared" si="88"/>
        <v>0.75</v>
      </c>
      <c r="BK107" s="77"/>
      <c r="BL107" s="77"/>
      <c r="BM107" s="77"/>
      <c r="BN107" s="77">
        <f t="shared" si="89"/>
        <v>0.66666666666666663</v>
      </c>
      <c r="BO107" s="77"/>
      <c r="BP107" s="77"/>
      <c r="BQ107" s="77"/>
      <c r="BR107" s="77">
        <f t="shared" si="90"/>
        <v>0.75</v>
      </c>
      <c r="BS107" s="111"/>
      <c r="BT107" s="111"/>
      <c r="BU107" s="111"/>
      <c r="BV107" s="92">
        <f t="shared" si="91"/>
        <v>1</v>
      </c>
      <c r="BW107" s="116"/>
      <c r="BX107" s="116"/>
      <c r="BY107" s="116"/>
      <c r="CB107" s="71"/>
      <c r="CC107" s="71"/>
      <c r="CD107" s="72"/>
      <c r="CE107" s="72"/>
    </row>
    <row r="108" spans="2:83" x14ac:dyDescent="0.25">
      <c r="B108" s="16"/>
      <c r="C108" s="13" t="s">
        <v>61</v>
      </c>
      <c r="D108" s="40" t="s">
        <v>147</v>
      </c>
      <c r="E108" s="56"/>
      <c r="F108" s="47">
        <v>0</v>
      </c>
      <c r="G108" s="1">
        <v>1</v>
      </c>
      <c r="H108" s="33">
        <v>1</v>
      </c>
      <c r="I108" s="45">
        <v>1</v>
      </c>
      <c r="J108" s="1">
        <v>1</v>
      </c>
      <c r="K108" s="1">
        <v>1</v>
      </c>
      <c r="L108" s="33">
        <v>1</v>
      </c>
      <c r="M108" s="45">
        <v>1</v>
      </c>
      <c r="N108" s="1">
        <v>1</v>
      </c>
      <c r="O108" s="1">
        <v>1</v>
      </c>
      <c r="P108" s="5">
        <v>1</v>
      </c>
      <c r="Q108" s="45">
        <v>0</v>
      </c>
      <c r="R108" s="1">
        <v>1</v>
      </c>
      <c r="S108" s="1">
        <v>1</v>
      </c>
      <c r="T108" s="5">
        <v>1</v>
      </c>
      <c r="U108" s="45">
        <v>1</v>
      </c>
      <c r="V108" s="1">
        <v>1</v>
      </c>
      <c r="W108" s="33">
        <v>1</v>
      </c>
      <c r="X108" s="45">
        <v>1</v>
      </c>
      <c r="Y108" s="1">
        <v>1</v>
      </c>
      <c r="Z108" s="1">
        <v>1</v>
      </c>
      <c r="AA108" s="33">
        <v>1</v>
      </c>
      <c r="AB108" s="45">
        <v>1</v>
      </c>
      <c r="AC108" s="1">
        <v>1</v>
      </c>
      <c r="AD108" s="33">
        <v>1</v>
      </c>
      <c r="AG108" s="16"/>
      <c r="AH108" s="13" t="s">
        <v>61</v>
      </c>
      <c r="AI108" s="40" t="s">
        <v>147</v>
      </c>
      <c r="AJ108" s="56"/>
      <c r="AK108">
        <f>COUNTIF(TableA[#This Row], 1)</f>
        <v>2</v>
      </c>
      <c r="AL108">
        <f>COUNTIF(TableB[#This Row], 1)</f>
        <v>4</v>
      </c>
      <c r="AM108">
        <f>COUNTIF(TableC[#This Row], 1)</f>
        <v>4</v>
      </c>
      <c r="AN108">
        <f>COUNTIF(TableD[#This Row], 1)</f>
        <v>3</v>
      </c>
      <c r="AO108">
        <f>COUNTIF(TableE[#This Row], 1)</f>
        <v>3</v>
      </c>
      <c r="AP108">
        <f>COUNTIF(TableF[#This Row], 1)</f>
        <v>4</v>
      </c>
      <c r="AQ108">
        <f>COUNTIF(TableG[#This Row], 1)</f>
        <v>3</v>
      </c>
      <c r="AT108" s="16"/>
      <c r="AU108" s="13" t="s">
        <v>61</v>
      </c>
      <c r="AV108" s="78" t="s">
        <v>147</v>
      </c>
      <c r="AW108" s="85"/>
      <c r="AX108" s="91">
        <f t="shared" si="85"/>
        <v>0.66666666666666663</v>
      </c>
      <c r="AY108" s="108"/>
      <c r="AZ108" s="108"/>
      <c r="BA108" s="108"/>
      <c r="BB108" s="77">
        <f t="shared" si="86"/>
        <v>1</v>
      </c>
      <c r="BC108" s="77"/>
      <c r="BD108" s="77"/>
      <c r="BE108" s="77"/>
      <c r="BF108" s="77">
        <f t="shared" si="87"/>
        <v>1</v>
      </c>
      <c r="BG108" s="77"/>
      <c r="BH108" s="77"/>
      <c r="BI108" s="77"/>
      <c r="BJ108" s="77">
        <f t="shared" si="88"/>
        <v>0.75</v>
      </c>
      <c r="BK108" s="77"/>
      <c r="BL108" s="77"/>
      <c r="BM108" s="77"/>
      <c r="BN108" s="77">
        <f t="shared" si="89"/>
        <v>1</v>
      </c>
      <c r="BO108" s="77"/>
      <c r="BP108" s="77"/>
      <c r="BQ108" s="77"/>
      <c r="BR108" s="77">
        <f t="shared" si="90"/>
        <v>1</v>
      </c>
      <c r="BS108" s="111"/>
      <c r="BT108" s="111"/>
      <c r="BU108" s="111"/>
      <c r="BV108" s="92">
        <f t="shared" si="91"/>
        <v>1</v>
      </c>
      <c r="BW108" s="116"/>
      <c r="BX108" s="116"/>
      <c r="BY108" s="116"/>
      <c r="CB108" s="71"/>
      <c r="CC108" s="71"/>
      <c r="CD108" s="72"/>
      <c r="CE108" s="72"/>
    </row>
    <row r="109" spans="2:83" ht="29.25" x14ac:dyDescent="0.25">
      <c r="B109" s="16"/>
      <c r="C109" s="13" t="s">
        <v>148</v>
      </c>
      <c r="D109" s="40" t="s">
        <v>149</v>
      </c>
      <c r="E109" s="56"/>
      <c r="F109" s="47">
        <v>1</v>
      </c>
      <c r="G109" s="1">
        <v>0</v>
      </c>
      <c r="H109" s="33">
        <v>1</v>
      </c>
      <c r="I109" s="45">
        <v>1</v>
      </c>
      <c r="J109" s="1">
        <v>1</v>
      </c>
      <c r="K109" s="1">
        <v>1</v>
      </c>
      <c r="L109" s="33">
        <v>1</v>
      </c>
      <c r="M109" s="45">
        <v>1</v>
      </c>
      <c r="N109" s="1">
        <v>1</v>
      </c>
      <c r="O109" s="1">
        <v>1</v>
      </c>
      <c r="P109" s="5">
        <v>0</v>
      </c>
      <c r="Q109" s="45">
        <v>1</v>
      </c>
      <c r="R109" s="1">
        <v>1</v>
      </c>
      <c r="S109" s="1">
        <v>1</v>
      </c>
      <c r="T109" s="5">
        <v>1</v>
      </c>
      <c r="U109" s="45">
        <v>1</v>
      </c>
      <c r="V109" s="1">
        <v>1</v>
      </c>
      <c r="W109" s="33">
        <v>1</v>
      </c>
      <c r="X109" s="45">
        <v>1</v>
      </c>
      <c r="Y109" s="1">
        <v>1</v>
      </c>
      <c r="Z109" s="1">
        <v>1</v>
      </c>
      <c r="AA109" s="33">
        <v>0</v>
      </c>
      <c r="AB109" s="45">
        <v>1</v>
      </c>
      <c r="AC109" s="1">
        <v>1</v>
      </c>
      <c r="AD109" s="33">
        <v>1</v>
      </c>
      <c r="AG109" s="16"/>
      <c r="AH109" s="13" t="s">
        <v>148</v>
      </c>
      <c r="AI109" s="40" t="s">
        <v>149</v>
      </c>
      <c r="AJ109" s="56"/>
      <c r="AK109">
        <f>COUNTIF(TableA[#This Row], 1)</f>
        <v>2</v>
      </c>
      <c r="AL109">
        <f>COUNTIF(TableB[#This Row], 1)</f>
        <v>4</v>
      </c>
      <c r="AM109">
        <f>COUNTIF(TableC[#This Row], 1)</f>
        <v>3</v>
      </c>
      <c r="AN109">
        <f>COUNTIF(TableD[#This Row], 1)</f>
        <v>4</v>
      </c>
      <c r="AO109">
        <f>COUNTIF(TableE[#This Row], 1)</f>
        <v>3</v>
      </c>
      <c r="AP109">
        <f>COUNTIF(TableF[#This Row], 1)</f>
        <v>3</v>
      </c>
      <c r="AQ109">
        <f>COUNTIF(TableG[#This Row], 1)</f>
        <v>3</v>
      </c>
      <c r="AT109" s="16"/>
      <c r="AU109" s="13" t="s">
        <v>148</v>
      </c>
      <c r="AV109" s="78" t="s">
        <v>149</v>
      </c>
      <c r="AW109" s="85"/>
      <c r="AX109" s="91">
        <f t="shared" si="85"/>
        <v>0.66666666666666663</v>
      </c>
      <c r="AY109" s="108"/>
      <c r="AZ109" s="108"/>
      <c r="BA109" s="108"/>
      <c r="BB109" s="77">
        <f t="shared" si="86"/>
        <v>1</v>
      </c>
      <c r="BC109" s="77"/>
      <c r="BD109" s="77"/>
      <c r="BE109" s="77"/>
      <c r="BF109" s="77">
        <f t="shared" si="87"/>
        <v>0.75</v>
      </c>
      <c r="BG109" s="77"/>
      <c r="BH109" s="77"/>
      <c r="BI109" s="77"/>
      <c r="BJ109" s="77">
        <f t="shared" si="88"/>
        <v>1</v>
      </c>
      <c r="BK109" s="77"/>
      <c r="BL109" s="77"/>
      <c r="BM109" s="77"/>
      <c r="BN109" s="77">
        <f t="shared" si="89"/>
        <v>1</v>
      </c>
      <c r="BO109" s="77"/>
      <c r="BP109" s="77"/>
      <c r="BQ109" s="77"/>
      <c r="BR109" s="77">
        <f t="shared" si="90"/>
        <v>0.75</v>
      </c>
      <c r="BS109" s="111"/>
      <c r="BT109" s="111"/>
      <c r="BU109" s="111"/>
      <c r="BV109" s="92">
        <f t="shared" si="91"/>
        <v>1</v>
      </c>
      <c r="BW109" s="116"/>
      <c r="BX109" s="116"/>
      <c r="BY109" s="116"/>
      <c r="CB109" s="71"/>
      <c r="CC109" s="71"/>
      <c r="CD109" s="72"/>
      <c r="CE109" s="72"/>
    </row>
    <row r="110" spans="2:83" x14ac:dyDescent="0.25">
      <c r="B110" s="16"/>
      <c r="C110" s="13" t="s">
        <v>150</v>
      </c>
      <c r="D110" s="40" t="s">
        <v>151</v>
      </c>
      <c r="E110" s="56"/>
      <c r="F110" s="47">
        <v>1</v>
      </c>
      <c r="G110" s="1">
        <v>1</v>
      </c>
      <c r="H110" s="33">
        <v>1</v>
      </c>
      <c r="I110" s="45">
        <v>1</v>
      </c>
      <c r="J110" s="1">
        <v>1</v>
      </c>
      <c r="K110" s="1">
        <v>1</v>
      </c>
      <c r="L110" s="33">
        <v>1</v>
      </c>
      <c r="M110" s="45">
        <v>1</v>
      </c>
      <c r="N110" s="1">
        <v>1</v>
      </c>
      <c r="O110" s="1">
        <v>0</v>
      </c>
      <c r="P110" s="5">
        <v>1</v>
      </c>
      <c r="Q110" s="45">
        <v>1</v>
      </c>
      <c r="R110" s="1">
        <v>1</v>
      </c>
      <c r="S110" s="1">
        <v>1</v>
      </c>
      <c r="T110" s="5">
        <v>1</v>
      </c>
      <c r="U110" s="45">
        <v>1</v>
      </c>
      <c r="V110" s="1">
        <v>1</v>
      </c>
      <c r="W110" s="33">
        <v>1</v>
      </c>
      <c r="X110" s="45">
        <v>1</v>
      </c>
      <c r="Y110" s="1">
        <v>1</v>
      </c>
      <c r="Z110" s="1">
        <v>0</v>
      </c>
      <c r="AA110" s="33">
        <v>1</v>
      </c>
      <c r="AB110" s="45">
        <v>1</v>
      </c>
      <c r="AC110" s="1">
        <v>1</v>
      </c>
      <c r="AD110" s="33">
        <v>1</v>
      </c>
      <c r="AG110" s="16"/>
      <c r="AH110" s="13" t="s">
        <v>150</v>
      </c>
      <c r="AI110" s="40" t="s">
        <v>151</v>
      </c>
      <c r="AJ110" s="56"/>
      <c r="AK110">
        <f>COUNTIF(TableA[#This Row], 1)</f>
        <v>3</v>
      </c>
      <c r="AL110">
        <f>COUNTIF(TableB[#This Row], 1)</f>
        <v>4</v>
      </c>
      <c r="AM110">
        <f>COUNTIF(TableC[#This Row], 1)</f>
        <v>3</v>
      </c>
      <c r="AN110">
        <f>COUNTIF(TableD[#This Row], 1)</f>
        <v>4</v>
      </c>
      <c r="AO110">
        <f>COUNTIF(TableE[#This Row], 1)</f>
        <v>3</v>
      </c>
      <c r="AP110">
        <f>COUNTIF(TableF[#This Row], 1)</f>
        <v>3</v>
      </c>
      <c r="AQ110">
        <f>COUNTIF(TableG[#This Row], 1)</f>
        <v>3</v>
      </c>
      <c r="AT110" s="16"/>
      <c r="AU110" s="13" t="s">
        <v>150</v>
      </c>
      <c r="AV110" s="78" t="s">
        <v>151</v>
      </c>
      <c r="AW110" s="85"/>
      <c r="AX110" s="91">
        <f t="shared" si="85"/>
        <v>1</v>
      </c>
      <c r="AY110" s="108"/>
      <c r="AZ110" s="108"/>
      <c r="BA110" s="108"/>
      <c r="BB110" s="77">
        <f t="shared" si="86"/>
        <v>1</v>
      </c>
      <c r="BC110" s="77"/>
      <c r="BD110" s="77"/>
      <c r="BE110" s="77"/>
      <c r="BF110" s="77">
        <f t="shared" si="87"/>
        <v>0.75</v>
      </c>
      <c r="BG110" s="77"/>
      <c r="BH110" s="77"/>
      <c r="BI110" s="77"/>
      <c r="BJ110" s="77">
        <f t="shared" si="88"/>
        <v>1</v>
      </c>
      <c r="BK110" s="77"/>
      <c r="BL110" s="77"/>
      <c r="BM110" s="77"/>
      <c r="BN110" s="77">
        <f t="shared" si="89"/>
        <v>1</v>
      </c>
      <c r="BO110" s="77"/>
      <c r="BP110" s="77"/>
      <c r="BQ110" s="77"/>
      <c r="BR110" s="77">
        <f t="shared" si="90"/>
        <v>0.75</v>
      </c>
      <c r="BS110" s="111"/>
      <c r="BT110" s="111"/>
      <c r="BU110" s="111"/>
      <c r="BV110" s="92">
        <f t="shared" si="91"/>
        <v>1</v>
      </c>
      <c r="BW110" s="116"/>
      <c r="BX110" s="116"/>
      <c r="BY110" s="116"/>
      <c r="CB110" s="71"/>
      <c r="CC110" s="71"/>
      <c r="CD110" s="72"/>
      <c r="CE110" s="72"/>
    </row>
    <row r="111" spans="2:83" ht="15.75" thickBot="1" x14ac:dyDescent="0.3">
      <c r="B111" s="17"/>
      <c r="C111" s="18"/>
      <c r="D111" s="41"/>
      <c r="E111" s="58"/>
      <c r="F111" s="118"/>
      <c r="G111" s="119"/>
      <c r="H111" s="120"/>
      <c r="I111" s="121"/>
      <c r="J111" s="119"/>
      <c r="K111" s="119"/>
      <c r="L111" s="120"/>
      <c r="M111" s="121"/>
      <c r="N111" s="119"/>
      <c r="O111" s="119"/>
      <c r="P111" s="122"/>
      <c r="Q111" s="121"/>
      <c r="R111" s="119"/>
      <c r="S111" s="119"/>
      <c r="T111" s="122"/>
      <c r="U111" s="121"/>
      <c r="V111" s="119"/>
      <c r="W111" s="120"/>
      <c r="X111" s="121"/>
      <c r="Y111" s="119"/>
      <c r="Z111" s="119"/>
      <c r="AA111" s="120"/>
      <c r="AB111" s="123"/>
      <c r="AC111" s="120"/>
      <c r="AD111" s="120"/>
      <c r="AG111" s="17"/>
      <c r="AH111" s="18"/>
      <c r="AI111" s="41"/>
      <c r="AJ111" s="58"/>
      <c r="AT111" s="16"/>
      <c r="AU111" s="13"/>
      <c r="AV111" s="13"/>
      <c r="AW111" s="84"/>
      <c r="AX111" s="91"/>
      <c r="AY111" s="108"/>
      <c r="AZ111" s="108"/>
      <c r="BA111" s="108"/>
      <c r="BB111" s="77"/>
      <c r="BC111" s="77"/>
      <c r="BD111" s="77"/>
      <c r="BE111" s="77"/>
      <c r="BF111" s="77"/>
      <c r="BG111" s="77"/>
      <c r="BH111" s="77"/>
      <c r="BI111" s="77"/>
      <c r="BJ111" s="77"/>
      <c r="BK111" s="77"/>
      <c r="BL111" s="77"/>
      <c r="BM111" s="77"/>
      <c r="BN111" s="77"/>
      <c r="BO111" s="77"/>
      <c r="BP111" s="77"/>
      <c r="BQ111" s="77"/>
      <c r="BR111" s="77"/>
      <c r="BS111" s="111"/>
      <c r="BT111" s="111"/>
      <c r="BU111" s="111"/>
      <c r="BV111" s="92"/>
      <c r="BW111" s="116"/>
      <c r="BX111" s="116"/>
      <c r="BY111" s="116"/>
      <c r="CB111" s="71"/>
      <c r="CC111" s="71"/>
      <c r="CD111" s="71"/>
      <c r="CE111" s="71"/>
    </row>
    <row r="112" spans="2:83" ht="15.75" thickBot="1" x14ac:dyDescent="0.3">
      <c r="B112" s="19">
        <v>9</v>
      </c>
      <c r="C112" s="20"/>
      <c r="D112" s="38" t="s">
        <v>152</v>
      </c>
      <c r="E112" s="54"/>
      <c r="F112" s="50"/>
      <c r="G112" s="22"/>
      <c r="H112" s="35"/>
      <c r="I112" s="46"/>
      <c r="J112" s="22"/>
      <c r="K112" s="22"/>
      <c r="L112" s="35"/>
      <c r="M112" s="46"/>
      <c r="N112" s="22"/>
      <c r="O112" s="22"/>
      <c r="P112" s="23"/>
      <c r="Q112" s="46"/>
      <c r="R112" s="22"/>
      <c r="S112" s="22"/>
      <c r="T112" s="23"/>
      <c r="U112" s="46"/>
      <c r="V112" s="22"/>
      <c r="W112" s="35"/>
      <c r="X112" s="46"/>
      <c r="Y112" s="22"/>
      <c r="Z112" s="22"/>
      <c r="AA112" s="35"/>
      <c r="AB112" s="65"/>
      <c r="AC112" s="35"/>
      <c r="AD112" s="35"/>
      <c r="AG112" s="19">
        <v>9</v>
      </c>
      <c r="AH112" s="20"/>
      <c r="AI112" s="38" t="s">
        <v>152</v>
      </c>
      <c r="AJ112" s="54"/>
      <c r="AT112" s="86">
        <v>9</v>
      </c>
      <c r="AU112" s="80"/>
      <c r="AV112" s="76" t="s">
        <v>152</v>
      </c>
      <c r="AW112" s="83"/>
      <c r="AX112" s="91"/>
      <c r="AY112" s="108"/>
      <c r="AZ112" s="108"/>
      <c r="BA112" s="108"/>
      <c r="BB112" s="77"/>
      <c r="BC112" s="77"/>
      <c r="BD112" s="77"/>
      <c r="BE112" s="77"/>
      <c r="BF112" s="77"/>
      <c r="BG112" s="77"/>
      <c r="BH112" s="77"/>
      <c r="BI112" s="77"/>
      <c r="BJ112" s="77"/>
      <c r="BK112" s="77"/>
      <c r="BL112" s="77"/>
      <c r="BM112" s="77"/>
      <c r="BN112" s="77"/>
      <c r="BO112" s="77"/>
      <c r="BP112" s="77"/>
      <c r="BQ112" s="77"/>
      <c r="BR112" s="77"/>
      <c r="BS112" s="111"/>
      <c r="BT112" s="111"/>
      <c r="BU112" s="111"/>
      <c r="BV112" s="92"/>
      <c r="BW112" s="116"/>
      <c r="BX112" s="116"/>
      <c r="BY112" s="116"/>
      <c r="CB112" s="69"/>
      <c r="CC112" s="71"/>
      <c r="CD112" s="69"/>
      <c r="CE112" s="69"/>
    </row>
    <row r="113" spans="2:83" x14ac:dyDescent="0.25">
      <c r="B113" s="16"/>
      <c r="C113" s="13"/>
      <c r="D113" s="39"/>
      <c r="E113" s="57"/>
      <c r="F113" s="118"/>
      <c r="G113" s="124"/>
      <c r="H113" s="125"/>
      <c r="I113" s="126"/>
      <c r="J113" s="124"/>
      <c r="K113" s="124"/>
      <c r="L113" s="125"/>
      <c r="M113" s="126"/>
      <c r="N113" s="124"/>
      <c r="O113" s="124"/>
      <c r="P113" s="127"/>
      <c r="Q113" s="126"/>
      <c r="R113" s="124"/>
      <c r="S113" s="124"/>
      <c r="T113" s="127"/>
      <c r="U113" s="126"/>
      <c r="V113" s="124"/>
      <c r="W113" s="125"/>
      <c r="X113" s="126"/>
      <c r="Y113" s="124"/>
      <c r="Z113" s="124"/>
      <c r="AA113" s="125"/>
      <c r="AB113" s="128"/>
      <c r="AC113" s="125"/>
      <c r="AD113" s="125"/>
      <c r="AG113" s="16"/>
      <c r="AH113" s="13"/>
      <c r="AI113" s="39"/>
      <c r="AJ113" s="57"/>
      <c r="AT113" s="16"/>
      <c r="AU113" s="13"/>
      <c r="AV113" s="13"/>
      <c r="AW113" s="84"/>
      <c r="AX113" s="91"/>
      <c r="AY113" s="108"/>
      <c r="AZ113" s="108"/>
      <c r="BA113" s="108"/>
      <c r="BB113" s="77"/>
      <c r="BC113" s="77"/>
      <c r="BD113" s="77"/>
      <c r="BE113" s="77"/>
      <c r="BF113" s="77"/>
      <c r="BG113" s="77"/>
      <c r="BH113" s="77"/>
      <c r="BI113" s="77"/>
      <c r="BJ113" s="77"/>
      <c r="BK113" s="77"/>
      <c r="BL113" s="77"/>
      <c r="BM113" s="77"/>
      <c r="BN113" s="77"/>
      <c r="BO113" s="77"/>
      <c r="BP113" s="77"/>
      <c r="BQ113" s="77"/>
      <c r="BR113" s="77"/>
      <c r="BS113" s="111"/>
      <c r="BT113" s="111"/>
      <c r="BU113" s="111"/>
      <c r="BV113" s="92"/>
      <c r="BW113" s="116"/>
      <c r="BX113" s="116"/>
      <c r="BY113" s="116"/>
      <c r="CB113" s="71"/>
      <c r="CC113" s="71"/>
      <c r="CD113" s="71"/>
      <c r="CE113" s="71"/>
    </row>
    <row r="114" spans="2:83" x14ac:dyDescent="0.25">
      <c r="B114" s="16"/>
      <c r="C114" s="13"/>
      <c r="D114" s="40" t="s">
        <v>153</v>
      </c>
      <c r="E114" s="56"/>
      <c r="F114" s="47">
        <v>1</v>
      </c>
      <c r="G114" s="1">
        <v>1</v>
      </c>
      <c r="H114" s="33">
        <v>1</v>
      </c>
      <c r="I114" s="45">
        <v>1</v>
      </c>
      <c r="J114" s="1">
        <v>1</v>
      </c>
      <c r="K114" s="1">
        <v>1</v>
      </c>
      <c r="L114" s="33">
        <v>1</v>
      </c>
      <c r="M114" s="45">
        <v>1</v>
      </c>
      <c r="N114" s="1">
        <v>1</v>
      </c>
      <c r="O114" s="1">
        <v>1</v>
      </c>
      <c r="P114" s="5">
        <v>1</v>
      </c>
      <c r="Q114" s="45">
        <v>1</v>
      </c>
      <c r="R114" s="1">
        <v>0</v>
      </c>
      <c r="S114" s="1">
        <v>1</v>
      </c>
      <c r="T114" s="5">
        <v>1</v>
      </c>
      <c r="U114" s="45">
        <v>1</v>
      </c>
      <c r="V114" s="1">
        <v>1</v>
      </c>
      <c r="W114" s="33">
        <v>0</v>
      </c>
      <c r="X114" s="45">
        <v>1</v>
      </c>
      <c r="Y114" s="1">
        <v>1</v>
      </c>
      <c r="Z114" s="1">
        <v>1</v>
      </c>
      <c r="AA114" s="33">
        <v>1</v>
      </c>
      <c r="AB114" s="45">
        <v>1</v>
      </c>
      <c r="AC114" s="1">
        <v>1</v>
      </c>
      <c r="AD114" s="33">
        <v>1</v>
      </c>
      <c r="AG114" s="16"/>
      <c r="AH114" s="13"/>
      <c r="AI114" s="40" t="s">
        <v>153</v>
      </c>
      <c r="AJ114" s="56"/>
      <c r="AK114">
        <f>COUNTIF(TableA[#This Row], 1)</f>
        <v>3</v>
      </c>
      <c r="AL114">
        <f>COUNTIF(TableB[#This Row], 1)</f>
        <v>4</v>
      </c>
      <c r="AM114">
        <f>COUNTIF(TableC[#This Row], 1)</f>
        <v>4</v>
      </c>
      <c r="AN114">
        <f>COUNTIF(TableD[#This Row], 1)</f>
        <v>3</v>
      </c>
      <c r="AO114">
        <f>COUNTIF(TableE[#This Row], 1)</f>
        <v>2</v>
      </c>
      <c r="AP114">
        <f>COUNTIF(TableF[#This Row], 1)</f>
        <v>4</v>
      </c>
      <c r="AQ114">
        <f>COUNTIF(TableG[#This Row], 1)</f>
        <v>3</v>
      </c>
      <c r="AT114" s="16"/>
      <c r="AU114" s="13"/>
      <c r="AV114" s="78" t="s">
        <v>153</v>
      </c>
      <c r="AW114" s="85"/>
      <c r="AX114" s="91">
        <f t="shared" si="85"/>
        <v>1</v>
      </c>
      <c r="AY114" s="108"/>
      <c r="AZ114" s="108"/>
      <c r="BA114" s="108"/>
      <c r="BB114" s="77">
        <f t="shared" si="86"/>
        <v>1</v>
      </c>
      <c r="BC114" s="77"/>
      <c r="BD114" s="77"/>
      <c r="BE114" s="77"/>
      <c r="BF114" s="77">
        <f t="shared" si="87"/>
        <v>1</v>
      </c>
      <c r="BG114" s="77"/>
      <c r="BH114" s="77"/>
      <c r="BI114" s="77"/>
      <c r="BJ114" s="77">
        <f t="shared" si="88"/>
        <v>0.75</v>
      </c>
      <c r="BK114" s="77"/>
      <c r="BL114" s="77"/>
      <c r="BM114" s="77"/>
      <c r="BN114" s="77">
        <f t="shared" si="89"/>
        <v>0.66666666666666663</v>
      </c>
      <c r="BO114" s="77"/>
      <c r="BP114" s="77"/>
      <c r="BQ114" s="77"/>
      <c r="BR114" s="77">
        <f t="shared" si="90"/>
        <v>1</v>
      </c>
      <c r="BS114" s="111"/>
      <c r="BT114" s="111"/>
      <c r="BU114" s="111"/>
      <c r="BV114" s="92">
        <f t="shared" si="91"/>
        <v>1</v>
      </c>
      <c r="BW114" s="116"/>
      <c r="BX114" s="116"/>
      <c r="BY114" s="116"/>
      <c r="CB114" s="71"/>
      <c r="CC114" s="71"/>
      <c r="CD114" s="72"/>
      <c r="CE114" s="72"/>
    </row>
    <row r="115" spans="2:83" ht="29.25" x14ac:dyDescent="0.25">
      <c r="B115" s="16"/>
      <c r="C115" s="13"/>
      <c r="D115" s="40" t="s">
        <v>154</v>
      </c>
      <c r="E115" s="56"/>
      <c r="F115" s="47">
        <v>1</v>
      </c>
      <c r="G115" s="1">
        <v>1</v>
      </c>
      <c r="H115" s="33">
        <v>1</v>
      </c>
      <c r="I115" s="45">
        <v>1</v>
      </c>
      <c r="J115" s="1">
        <v>1</v>
      </c>
      <c r="K115" s="1">
        <v>1</v>
      </c>
      <c r="L115" s="33">
        <v>1</v>
      </c>
      <c r="M115" s="45">
        <v>1</v>
      </c>
      <c r="N115" s="1">
        <v>1</v>
      </c>
      <c r="O115" s="1">
        <v>1</v>
      </c>
      <c r="P115" s="5">
        <v>1</v>
      </c>
      <c r="Q115" s="45">
        <v>1</v>
      </c>
      <c r="R115" s="1">
        <v>1</v>
      </c>
      <c r="S115" s="1">
        <v>0</v>
      </c>
      <c r="T115" s="5">
        <v>0</v>
      </c>
      <c r="U115" s="45">
        <v>1</v>
      </c>
      <c r="V115" s="1">
        <v>1</v>
      </c>
      <c r="W115" s="33">
        <v>1</v>
      </c>
      <c r="X115" s="45">
        <v>1</v>
      </c>
      <c r="Y115" s="1">
        <v>1</v>
      </c>
      <c r="Z115" s="1">
        <v>1</v>
      </c>
      <c r="AA115" s="33">
        <v>1</v>
      </c>
      <c r="AB115" s="45">
        <v>1</v>
      </c>
      <c r="AC115" s="1">
        <v>1</v>
      </c>
      <c r="AD115" s="33">
        <v>1</v>
      </c>
      <c r="AG115" s="16"/>
      <c r="AH115" s="13"/>
      <c r="AI115" s="40" t="s">
        <v>154</v>
      </c>
      <c r="AJ115" s="56"/>
      <c r="AK115">
        <f>COUNTIF(TableA[#This Row], 1)</f>
        <v>3</v>
      </c>
      <c r="AL115">
        <f>COUNTIF(TableB[#This Row], 1)</f>
        <v>4</v>
      </c>
      <c r="AM115">
        <f>COUNTIF(TableC[#This Row], 1)</f>
        <v>4</v>
      </c>
      <c r="AN115">
        <f>COUNTIF(TableD[#This Row], 1)</f>
        <v>2</v>
      </c>
      <c r="AO115">
        <f>COUNTIF(TableE[#This Row], 1)</f>
        <v>3</v>
      </c>
      <c r="AP115">
        <f>COUNTIF(TableF[#This Row], 1)</f>
        <v>4</v>
      </c>
      <c r="AQ115">
        <f>COUNTIF(TableG[#This Row], 1)</f>
        <v>3</v>
      </c>
      <c r="AT115" s="16"/>
      <c r="AU115" s="13"/>
      <c r="AV115" s="78" t="s">
        <v>154</v>
      </c>
      <c r="AW115" s="85"/>
      <c r="AX115" s="91">
        <f t="shared" si="85"/>
        <v>1</v>
      </c>
      <c r="AY115" s="71" t="s">
        <v>244</v>
      </c>
      <c r="AZ115" s="67">
        <f>COUNTIF(AX114:AX124, "&gt;=0.75")</f>
        <v>7</v>
      </c>
      <c r="BA115" s="103">
        <f>AZ115/$AZ$119</f>
        <v>0.63636363636363635</v>
      </c>
      <c r="BB115" s="77">
        <f t="shared" si="86"/>
        <v>1</v>
      </c>
      <c r="BC115" s="71" t="s">
        <v>244</v>
      </c>
      <c r="BD115" s="67">
        <f>COUNTIF(BB114:BB124, "&gt;=0.75")</f>
        <v>11</v>
      </c>
      <c r="BE115" s="103">
        <f>BD115/$BD$119</f>
        <v>1</v>
      </c>
      <c r="BF115" s="77">
        <f t="shared" si="87"/>
        <v>1</v>
      </c>
      <c r="BG115" s="71" t="s">
        <v>244</v>
      </c>
      <c r="BH115" s="67">
        <f>COUNTIF(BF114:BF124, "&gt;=0.75")</f>
        <v>11</v>
      </c>
      <c r="BI115" s="103">
        <f>BH115/$BH$119</f>
        <v>1</v>
      </c>
      <c r="BJ115" s="77">
        <f t="shared" si="88"/>
        <v>0.5</v>
      </c>
      <c r="BK115" s="71" t="s">
        <v>244</v>
      </c>
      <c r="BL115" s="67">
        <f>COUNTIF(BJ114:BJ124, "&gt;=0.75")</f>
        <v>5</v>
      </c>
      <c r="BM115" s="103">
        <f>BL115/$BL$119</f>
        <v>0.45454545454545453</v>
      </c>
      <c r="BN115" s="77">
        <f t="shared" si="89"/>
        <v>1</v>
      </c>
      <c r="BO115" s="71" t="s">
        <v>244</v>
      </c>
      <c r="BP115" s="67">
        <f>COUNTIF(BN114:BN124, "&gt;=0.75")</f>
        <v>3</v>
      </c>
      <c r="BQ115" s="103">
        <f>BP115/$BP$119</f>
        <v>0.27272727272727271</v>
      </c>
      <c r="BR115" s="77">
        <f t="shared" si="90"/>
        <v>1</v>
      </c>
      <c r="BS115" s="71" t="s">
        <v>244</v>
      </c>
      <c r="BT115" s="67">
        <f>COUNTIF(BR114:BR124, "&gt;=0.75")</f>
        <v>11</v>
      </c>
      <c r="BU115" s="103">
        <f>BT115/$BT$119</f>
        <v>1</v>
      </c>
      <c r="BV115" s="92">
        <f t="shared" si="91"/>
        <v>1</v>
      </c>
      <c r="BW115" s="71" t="s">
        <v>244</v>
      </c>
      <c r="BX115" s="67">
        <f>COUNTIF(BV114:BV124, "&gt;=0.75")</f>
        <v>11</v>
      </c>
      <c r="BY115" s="103">
        <f>BX115/$BX$119</f>
        <v>1</v>
      </c>
      <c r="CA115" s="71" t="s">
        <v>244</v>
      </c>
      <c r="CB115" s="67">
        <f>COUNTIF(AX114:BV124, "&gt;=0.75")</f>
        <v>86</v>
      </c>
      <c r="CC115" s="103">
        <f>CB115/$CB$119</f>
        <v>0.62773722627737227</v>
      </c>
      <c r="CD115" s="72"/>
      <c r="CE115" s="72"/>
    </row>
    <row r="116" spans="2:83" x14ac:dyDescent="0.25">
      <c r="B116" s="16"/>
      <c r="C116" s="13"/>
      <c r="D116" s="40" t="s">
        <v>155</v>
      </c>
      <c r="E116" s="56"/>
      <c r="F116" s="47">
        <v>1</v>
      </c>
      <c r="G116" s="1">
        <v>0</v>
      </c>
      <c r="H116" s="33">
        <v>0</v>
      </c>
      <c r="I116" s="45">
        <v>1</v>
      </c>
      <c r="J116" s="1">
        <v>1</v>
      </c>
      <c r="K116" s="1">
        <v>1</v>
      </c>
      <c r="L116" s="33">
        <v>1</v>
      </c>
      <c r="M116" s="45">
        <v>0</v>
      </c>
      <c r="N116" s="1">
        <v>1</v>
      </c>
      <c r="O116" s="1">
        <v>1</v>
      </c>
      <c r="P116" s="5">
        <v>1</v>
      </c>
      <c r="Q116" s="45">
        <v>1</v>
      </c>
      <c r="R116" s="1">
        <v>1</v>
      </c>
      <c r="S116" s="1">
        <v>1</v>
      </c>
      <c r="T116" s="5">
        <v>0</v>
      </c>
      <c r="U116" s="45">
        <v>1</v>
      </c>
      <c r="V116" s="1">
        <v>1</v>
      </c>
      <c r="W116" s="33">
        <v>1</v>
      </c>
      <c r="X116" s="45">
        <v>0</v>
      </c>
      <c r="Y116" s="1">
        <v>1</v>
      </c>
      <c r="Z116" s="1">
        <v>1</v>
      </c>
      <c r="AA116" s="33">
        <v>1</v>
      </c>
      <c r="AB116" s="45">
        <v>1</v>
      </c>
      <c r="AC116" s="1">
        <v>1</v>
      </c>
      <c r="AD116" s="33">
        <v>1</v>
      </c>
      <c r="AG116" s="16"/>
      <c r="AH116" s="13"/>
      <c r="AI116" s="40" t="s">
        <v>155</v>
      </c>
      <c r="AJ116" s="56"/>
      <c r="AK116">
        <f>COUNTIF(TableA[#This Row], 1)</f>
        <v>1</v>
      </c>
      <c r="AL116">
        <f>COUNTIF(TableB[#This Row], 1)</f>
        <v>4</v>
      </c>
      <c r="AM116">
        <f>COUNTIF(TableC[#This Row], 1)</f>
        <v>3</v>
      </c>
      <c r="AN116">
        <f>COUNTIF(TableD[#This Row], 1)</f>
        <v>3</v>
      </c>
      <c r="AO116">
        <f>COUNTIF(TableE[#This Row], 1)</f>
        <v>3</v>
      </c>
      <c r="AP116">
        <f>COUNTIF(TableF[#This Row], 1)</f>
        <v>3</v>
      </c>
      <c r="AQ116">
        <f>COUNTIF(TableG[#This Row], 1)</f>
        <v>3</v>
      </c>
      <c r="AT116" s="16"/>
      <c r="AU116" s="13"/>
      <c r="AV116" s="78" t="s">
        <v>155</v>
      </c>
      <c r="AW116" s="85"/>
      <c r="AX116" s="91">
        <f t="shared" si="85"/>
        <v>0.33333333333333331</v>
      </c>
      <c r="AY116" s="71" t="s">
        <v>243</v>
      </c>
      <c r="AZ116" s="104">
        <f>COUNTIF(AX114:AX124, "&lt;0.75")-COUNTIF(AX114:AX124, "&lt;0.50")</f>
        <v>3</v>
      </c>
      <c r="BA116" s="103">
        <f t="shared" ref="BA116:BA119" si="117">AZ116/$AZ$119</f>
        <v>0.27272727272727271</v>
      </c>
      <c r="BB116" s="77">
        <f t="shared" si="86"/>
        <v>1</v>
      </c>
      <c r="BC116" s="71" t="s">
        <v>243</v>
      </c>
      <c r="BD116" s="104">
        <f>COUNTIF(BB114:BB124, "&lt;0.75")-COUNTIF(BB114:BB124, "&lt;0.50")</f>
        <v>0</v>
      </c>
      <c r="BE116" s="103">
        <f t="shared" ref="BE116:BE119" si="118">BD116/$BD$119</f>
        <v>0</v>
      </c>
      <c r="BF116" s="77">
        <f t="shared" si="87"/>
        <v>0.75</v>
      </c>
      <c r="BG116" s="71" t="s">
        <v>243</v>
      </c>
      <c r="BH116" s="104">
        <f>COUNTIF(BF114:BF124, "&lt;0.75")-COUNTIF(BF114:BF124, "&lt;0.50")</f>
        <v>0</v>
      </c>
      <c r="BI116" s="103">
        <f t="shared" ref="BI116:BI119" si="119">BH116/$BH$119</f>
        <v>0</v>
      </c>
      <c r="BJ116" s="77">
        <f t="shared" si="88"/>
        <v>0.75</v>
      </c>
      <c r="BK116" s="71" t="s">
        <v>243</v>
      </c>
      <c r="BL116" s="104">
        <f>COUNTIF(BJ114:BJ124, "&lt;0.75")-COUNTIF(BJ114:BJ124, "&lt;0.50")</f>
        <v>6</v>
      </c>
      <c r="BM116" s="103">
        <f t="shared" ref="BM116:BM119" si="120">BL116/$BL$119</f>
        <v>0.54545454545454541</v>
      </c>
      <c r="BN116" s="77">
        <f t="shared" si="89"/>
        <v>1</v>
      </c>
      <c r="BO116" s="71" t="s">
        <v>243</v>
      </c>
      <c r="BP116" s="104">
        <f>COUNTIF(BN114:BN124, "&lt;0.75")-COUNTIF(BN114:BN124, "&lt;0.50")</f>
        <v>4</v>
      </c>
      <c r="BQ116" s="103">
        <f t="shared" ref="BQ116:BQ119" si="121">BP116/$BP$119</f>
        <v>0.36363636363636365</v>
      </c>
      <c r="BR116" s="77">
        <f t="shared" si="90"/>
        <v>0.75</v>
      </c>
      <c r="BS116" s="71" t="s">
        <v>243</v>
      </c>
      <c r="BT116" s="104">
        <f>COUNTIF(BR114:BR124, "&lt;0.75")-COUNTIF(BR114:BR124, "&lt;0.50")</f>
        <v>0</v>
      </c>
      <c r="BU116" s="103">
        <f t="shared" ref="BU116:BU119" si="122">BT116/$BT$119</f>
        <v>0</v>
      </c>
      <c r="BV116" s="92">
        <f t="shared" si="91"/>
        <v>1</v>
      </c>
      <c r="BW116" s="71" t="s">
        <v>243</v>
      </c>
      <c r="BX116" s="104">
        <f>COUNTIF(BV114:BV124, "&lt;0.75")-COUNTIF(BV114:BV124, "&lt;0.50")</f>
        <v>0</v>
      </c>
      <c r="BY116" s="103">
        <f t="shared" ref="BY116:BY119" si="123">BX116/$BX$119</f>
        <v>0</v>
      </c>
      <c r="CA116" s="71" t="s">
        <v>243</v>
      </c>
      <c r="CB116" s="104">
        <f>COUNTIF(AX114:BV124, "&lt;0.75")-COUNTIF(AX114:BV124, "&lt;0.50")</f>
        <v>15</v>
      </c>
      <c r="CC116" s="103">
        <f t="shared" ref="CC116:CC119" si="124">CB116/$CB$119</f>
        <v>0.10948905109489052</v>
      </c>
      <c r="CD116" s="72"/>
      <c r="CE116" s="72"/>
    </row>
    <row r="117" spans="2:83" x14ac:dyDescent="0.25">
      <c r="B117" s="16"/>
      <c r="C117" s="13"/>
      <c r="D117" s="40" t="s">
        <v>156</v>
      </c>
      <c r="E117" s="56"/>
      <c r="F117" s="47">
        <v>1</v>
      </c>
      <c r="G117" s="1">
        <v>0</v>
      </c>
      <c r="H117" s="33">
        <v>1</v>
      </c>
      <c r="I117" s="45">
        <v>1</v>
      </c>
      <c r="J117" s="1">
        <v>1</v>
      </c>
      <c r="K117" s="1">
        <v>1</v>
      </c>
      <c r="L117" s="33">
        <v>1</v>
      </c>
      <c r="M117" s="45">
        <v>1</v>
      </c>
      <c r="N117" s="1">
        <v>0</v>
      </c>
      <c r="O117" s="1">
        <v>1</v>
      </c>
      <c r="P117" s="5">
        <v>1</v>
      </c>
      <c r="Q117" s="45">
        <v>1</v>
      </c>
      <c r="R117" s="1">
        <v>1</v>
      </c>
      <c r="S117" s="1">
        <v>0</v>
      </c>
      <c r="T117" s="5">
        <v>0</v>
      </c>
      <c r="U117" s="45">
        <v>0</v>
      </c>
      <c r="V117" s="1">
        <v>1</v>
      </c>
      <c r="W117" s="33">
        <v>1</v>
      </c>
      <c r="X117" s="45">
        <v>1</v>
      </c>
      <c r="Y117" s="1">
        <v>1</v>
      </c>
      <c r="Z117" s="1">
        <v>1</v>
      </c>
      <c r="AA117" s="33">
        <v>1</v>
      </c>
      <c r="AB117" s="45">
        <v>1</v>
      </c>
      <c r="AC117" s="1">
        <v>1</v>
      </c>
      <c r="AD117" s="33">
        <v>1</v>
      </c>
      <c r="AG117" s="16"/>
      <c r="AH117" s="13"/>
      <c r="AI117" s="40" t="s">
        <v>156</v>
      </c>
      <c r="AJ117" s="56"/>
      <c r="AK117">
        <f>COUNTIF(TableA[#This Row], 1)</f>
        <v>2</v>
      </c>
      <c r="AL117">
        <f>COUNTIF(TableB[#This Row], 1)</f>
        <v>4</v>
      </c>
      <c r="AM117">
        <f>COUNTIF(TableC[#This Row], 1)</f>
        <v>3</v>
      </c>
      <c r="AN117">
        <f>COUNTIF(TableD[#This Row], 1)</f>
        <v>2</v>
      </c>
      <c r="AO117">
        <f>COUNTIF(TableE[#This Row], 1)</f>
        <v>2</v>
      </c>
      <c r="AP117">
        <f>COUNTIF(TableF[#This Row], 1)</f>
        <v>4</v>
      </c>
      <c r="AQ117">
        <f>COUNTIF(TableG[#This Row], 1)</f>
        <v>3</v>
      </c>
      <c r="AT117" s="16"/>
      <c r="AU117" s="13"/>
      <c r="AV117" s="78" t="s">
        <v>156</v>
      </c>
      <c r="AW117" s="85"/>
      <c r="AX117" s="91">
        <f t="shared" si="85"/>
        <v>0.66666666666666663</v>
      </c>
      <c r="AY117" s="71" t="s">
        <v>242</v>
      </c>
      <c r="AZ117" s="104">
        <f>COUNTIF(AX114:AX124, "&lt;0.5")-COUNTIF(AX114:AX124, "&lt;0.25")</f>
        <v>1</v>
      </c>
      <c r="BA117" s="103">
        <f t="shared" si="117"/>
        <v>9.0909090909090912E-2</v>
      </c>
      <c r="BB117" s="77">
        <f t="shared" si="86"/>
        <v>1</v>
      </c>
      <c r="BC117" s="71" t="s">
        <v>242</v>
      </c>
      <c r="BD117" s="104">
        <f>COUNTIF(BB114:BB124, "&lt;0.5")-COUNTIF(BB114:BB124, "&lt;0.25")</f>
        <v>0</v>
      </c>
      <c r="BE117" s="103">
        <f t="shared" si="118"/>
        <v>0</v>
      </c>
      <c r="BF117" s="77">
        <f t="shared" si="87"/>
        <v>0.75</v>
      </c>
      <c r="BG117" s="71" t="s">
        <v>242</v>
      </c>
      <c r="BH117" s="104">
        <f>COUNTIF(BF114:BF124, "&lt;0.5")-COUNTIF(BF114:BF124, "&lt;0.25")</f>
        <v>0</v>
      </c>
      <c r="BI117" s="103">
        <f t="shared" si="119"/>
        <v>0</v>
      </c>
      <c r="BJ117" s="77">
        <f t="shared" si="88"/>
        <v>0.5</v>
      </c>
      <c r="BK117" s="71" t="s">
        <v>242</v>
      </c>
      <c r="BL117" s="104">
        <f>COUNTIF(BJ114:BJ124, "&lt;0.5")-COUNTIF(BJ114:BJ124, "&lt;0.25")</f>
        <v>0</v>
      </c>
      <c r="BM117" s="103">
        <f t="shared" si="120"/>
        <v>0</v>
      </c>
      <c r="BN117" s="77">
        <f t="shared" si="89"/>
        <v>0.66666666666666663</v>
      </c>
      <c r="BO117" s="71" t="s">
        <v>242</v>
      </c>
      <c r="BP117" s="104">
        <f>COUNTIF(BN114:BN124, "&lt;0.5")-COUNTIF(BN114:BN124, "&lt;0.25")</f>
        <v>3</v>
      </c>
      <c r="BQ117" s="103">
        <f t="shared" si="121"/>
        <v>0.27272727272727271</v>
      </c>
      <c r="BR117" s="77">
        <f t="shared" si="90"/>
        <v>1</v>
      </c>
      <c r="BS117" s="71" t="s">
        <v>242</v>
      </c>
      <c r="BT117" s="104">
        <f>COUNTIF(BR114:BR124, "&lt;0.5")-COUNTIF(BR114:BR124, "&lt;0.25")</f>
        <v>0</v>
      </c>
      <c r="BU117" s="103">
        <f t="shared" si="122"/>
        <v>0</v>
      </c>
      <c r="BV117" s="92">
        <f t="shared" si="91"/>
        <v>1</v>
      </c>
      <c r="BW117" s="71" t="s">
        <v>242</v>
      </c>
      <c r="BX117" s="104">
        <f>COUNTIF(BV114:BV124, "&lt;0.5")-COUNTIF(BV114:BV124, "&lt;0.25")</f>
        <v>0</v>
      </c>
      <c r="BY117" s="103">
        <f t="shared" si="123"/>
        <v>0</v>
      </c>
      <c r="CA117" s="71" t="s">
        <v>242</v>
      </c>
      <c r="CB117" s="104">
        <f>COUNTIF(AX114:BV124, "&lt;0.5")-COUNTIF(AX114:BV124, "&lt;0.25")</f>
        <v>9</v>
      </c>
      <c r="CC117" s="103">
        <f t="shared" si="124"/>
        <v>6.569343065693431E-2</v>
      </c>
      <c r="CD117" s="72"/>
      <c r="CE117" s="72"/>
    </row>
    <row r="118" spans="2:83" ht="29.25" x14ac:dyDescent="0.25">
      <c r="B118" s="16"/>
      <c r="C118" s="13"/>
      <c r="D118" s="40" t="s">
        <v>157</v>
      </c>
      <c r="E118" s="56"/>
      <c r="F118" s="47">
        <v>1</v>
      </c>
      <c r="G118" s="1">
        <v>0</v>
      </c>
      <c r="H118" s="33">
        <v>1</v>
      </c>
      <c r="I118" s="45">
        <v>1</v>
      </c>
      <c r="J118" s="1">
        <v>1</v>
      </c>
      <c r="K118" s="1">
        <v>1</v>
      </c>
      <c r="L118" s="33">
        <v>1</v>
      </c>
      <c r="M118" s="45">
        <v>1</v>
      </c>
      <c r="N118" s="1">
        <v>1</v>
      </c>
      <c r="O118" s="1">
        <v>0</v>
      </c>
      <c r="P118" s="5">
        <v>1</v>
      </c>
      <c r="Q118" s="45">
        <v>1</v>
      </c>
      <c r="R118" s="1">
        <v>1</v>
      </c>
      <c r="S118" s="1">
        <v>0</v>
      </c>
      <c r="T118" s="5">
        <v>1</v>
      </c>
      <c r="U118" s="45">
        <v>0</v>
      </c>
      <c r="V118" s="1">
        <v>0</v>
      </c>
      <c r="W118" s="33">
        <v>1</v>
      </c>
      <c r="X118" s="45">
        <v>1</v>
      </c>
      <c r="Y118" s="1">
        <v>1</v>
      </c>
      <c r="Z118" s="1">
        <v>1</v>
      </c>
      <c r="AA118" s="33">
        <v>1</v>
      </c>
      <c r="AB118" s="45">
        <v>1</v>
      </c>
      <c r="AC118" s="1">
        <v>1</v>
      </c>
      <c r="AD118" s="33">
        <v>1</v>
      </c>
      <c r="AG118" s="16"/>
      <c r="AH118" s="13"/>
      <c r="AI118" s="40" t="s">
        <v>157</v>
      </c>
      <c r="AJ118" s="56"/>
      <c r="AK118">
        <f>COUNTIF(TableA[#This Row], 1)</f>
        <v>2</v>
      </c>
      <c r="AL118">
        <f>COUNTIF(TableB[#This Row], 1)</f>
        <v>4</v>
      </c>
      <c r="AM118">
        <f>COUNTIF(TableC[#This Row], 1)</f>
        <v>3</v>
      </c>
      <c r="AN118">
        <f>COUNTIF(TableD[#This Row], 1)</f>
        <v>3</v>
      </c>
      <c r="AO118">
        <f>COUNTIF(TableE[#This Row], 1)</f>
        <v>1</v>
      </c>
      <c r="AP118">
        <f>COUNTIF(TableF[#This Row], 1)</f>
        <v>4</v>
      </c>
      <c r="AQ118">
        <f>COUNTIF(TableG[#This Row], 1)</f>
        <v>3</v>
      </c>
      <c r="AT118" s="16"/>
      <c r="AU118" s="13"/>
      <c r="AV118" s="78" t="s">
        <v>157</v>
      </c>
      <c r="AW118" s="85"/>
      <c r="AX118" s="91">
        <f t="shared" si="85"/>
        <v>0.66666666666666663</v>
      </c>
      <c r="AY118" s="71" t="s">
        <v>241</v>
      </c>
      <c r="AZ118" s="104">
        <f>COUNTIF(AX114:AX124, "&lt;0.25")-COUNTIF(AX114:AX124, "&lt;0")</f>
        <v>0</v>
      </c>
      <c r="BA118" s="103">
        <f t="shared" si="117"/>
        <v>0</v>
      </c>
      <c r="BB118" s="77">
        <f t="shared" si="86"/>
        <v>1</v>
      </c>
      <c r="BC118" s="71" t="s">
        <v>241</v>
      </c>
      <c r="BD118" s="104">
        <f>COUNTIF(BB114:BB124, "&lt;0.25")-COUNTIF(BB114:BB124, "&lt;0")</f>
        <v>0</v>
      </c>
      <c r="BE118" s="103">
        <f t="shared" si="118"/>
        <v>0</v>
      </c>
      <c r="BF118" s="77">
        <f t="shared" si="87"/>
        <v>0.75</v>
      </c>
      <c r="BG118" s="71" t="s">
        <v>241</v>
      </c>
      <c r="BH118" s="104">
        <f>COUNTIF(BF114:BF124, "&lt;0.25")-COUNTIF(BF114:BF124, "&lt;0")</f>
        <v>0</v>
      </c>
      <c r="BI118" s="103">
        <f t="shared" si="119"/>
        <v>0</v>
      </c>
      <c r="BJ118" s="77">
        <f t="shared" si="88"/>
        <v>0.75</v>
      </c>
      <c r="BK118" s="71" t="s">
        <v>241</v>
      </c>
      <c r="BL118" s="104">
        <f>COUNTIF(BJ114:BJ124, "&lt;0.25")-COUNTIF(BJ114:BJ124, "&lt;0")</f>
        <v>0</v>
      </c>
      <c r="BM118" s="103">
        <f t="shared" si="120"/>
        <v>0</v>
      </c>
      <c r="BN118" s="77">
        <f t="shared" si="89"/>
        <v>0.33333333333333331</v>
      </c>
      <c r="BO118" s="71" t="s">
        <v>241</v>
      </c>
      <c r="BP118" s="104">
        <f>COUNTIF(BN114:BN124, "&lt;0.25")-COUNTIF(BN114:BN124, "&lt;0")</f>
        <v>1</v>
      </c>
      <c r="BQ118" s="103">
        <f t="shared" si="121"/>
        <v>9.0909090909090912E-2</v>
      </c>
      <c r="BR118" s="77">
        <f t="shared" si="90"/>
        <v>1</v>
      </c>
      <c r="BS118" s="71" t="s">
        <v>241</v>
      </c>
      <c r="BT118" s="104">
        <f>COUNTIF(BR114:BR124, "&lt;0.25")-COUNTIF(BR114:BR124, "&lt;0")</f>
        <v>0</v>
      </c>
      <c r="BU118" s="103">
        <f t="shared" si="122"/>
        <v>0</v>
      </c>
      <c r="BV118" s="92">
        <f t="shared" si="91"/>
        <v>1</v>
      </c>
      <c r="BW118" s="71" t="s">
        <v>241</v>
      </c>
      <c r="BX118" s="104">
        <f>COUNTIF(BV114:BV124, "&lt;0.25")-COUNTIF(BV114:BV124, "&lt;0")</f>
        <v>0</v>
      </c>
      <c r="BY118" s="103">
        <f t="shared" si="123"/>
        <v>0</v>
      </c>
      <c r="CA118" s="71" t="s">
        <v>241</v>
      </c>
      <c r="CB118" s="104">
        <f>COUNTIF(AX114:BV124, "&lt;0.25")-COUNTIF(AX114:BV124, "&lt;0")</f>
        <v>27</v>
      </c>
      <c r="CC118" s="103">
        <f t="shared" si="124"/>
        <v>0.19708029197080293</v>
      </c>
      <c r="CD118" s="72"/>
      <c r="CE118" s="72"/>
    </row>
    <row r="119" spans="2:83" ht="29.25" x14ac:dyDescent="0.25">
      <c r="B119" s="16"/>
      <c r="C119" s="13"/>
      <c r="D119" s="40" t="s">
        <v>158</v>
      </c>
      <c r="E119" s="56"/>
      <c r="F119" s="47">
        <v>1</v>
      </c>
      <c r="G119" s="1">
        <v>1</v>
      </c>
      <c r="H119" s="33">
        <v>1</v>
      </c>
      <c r="I119" s="45">
        <v>1</v>
      </c>
      <c r="J119" s="1">
        <v>1</v>
      </c>
      <c r="K119" s="1">
        <v>1</v>
      </c>
      <c r="L119" s="33">
        <v>1</v>
      </c>
      <c r="M119" s="45">
        <v>1</v>
      </c>
      <c r="N119" s="1">
        <v>1</v>
      </c>
      <c r="O119" s="1">
        <v>1</v>
      </c>
      <c r="P119" s="5">
        <v>0</v>
      </c>
      <c r="Q119" s="45">
        <v>1</v>
      </c>
      <c r="R119" s="1">
        <v>1</v>
      </c>
      <c r="S119" s="1">
        <v>0</v>
      </c>
      <c r="T119" s="5">
        <v>1</v>
      </c>
      <c r="U119" s="45">
        <v>0</v>
      </c>
      <c r="V119" s="1">
        <v>0</v>
      </c>
      <c r="W119" s="33">
        <v>1</v>
      </c>
      <c r="X119" s="45">
        <v>1</v>
      </c>
      <c r="Y119" s="1">
        <v>1</v>
      </c>
      <c r="Z119" s="1">
        <v>1</v>
      </c>
      <c r="AA119" s="33">
        <v>1</v>
      </c>
      <c r="AB119" s="45">
        <v>1</v>
      </c>
      <c r="AC119" s="1">
        <v>1</v>
      </c>
      <c r="AD119" s="33">
        <v>1</v>
      </c>
      <c r="AG119" s="16"/>
      <c r="AH119" s="13"/>
      <c r="AI119" s="40" t="s">
        <v>158</v>
      </c>
      <c r="AJ119" s="56"/>
      <c r="AK119">
        <f>COUNTIF(TableA[#This Row], 1)</f>
        <v>3</v>
      </c>
      <c r="AL119">
        <f>COUNTIF(TableB[#This Row], 1)</f>
        <v>4</v>
      </c>
      <c r="AM119">
        <f>COUNTIF(TableC[#This Row], 1)</f>
        <v>3</v>
      </c>
      <c r="AN119">
        <f>COUNTIF(TableD[#This Row], 1)</f>
        <v>3</v>
      </c>
      <c r="AO119">
        <f>COUNTIF(TableE[#This Row], 1)</f>
        <v>1</v>
      </c>
      <c r="AP119">
        <f>COUNTIF(TableF[#This Row], 1)</f>
        <v>4</v>
      </c>
      <c r="AQ119">
        <f>COUNTIF(TableG[#This Row], 1)</f>
        <v>3</v>
      </c>
      <c r="AT119" s="16"/>
      <c r="AU119" s="13"/>
      <c r="AV119" s="78" t="s">
        <v>158</v>
      </c>
      <c r="AW119" s="85"/>
      <c r="AX119" s="91">
        <f t="shared" si="85"/>
        <v>1</v>
      </c>
      <c r="AY119" s="71" t="s">
        <v>247</v>
      </c>
      <c r="AZ119">
        <f>COUNT(AX114:AX124)</f>
        <v>11</v>
      </c>
      <c r="BA119" s="103">
        <f t="shared" si="117"/>
        <v>1</v>
      </c>
      <c r="BB119" s="77">
        <f t="shared" si="86"/>
        <v>1</v>
      </c>
      <c r="BC119" s="71" t="s">
        <v>247</v>
      </c>
      <c r="BD119">
        <f>COUNT(BB114:BB124)</f>
        <v>11</v>
      </c>
      <c r="BE119" s="103">
        <f t="shared" si="118"/>
        <v>1</v>
      </c>
      <c r="BF119" s="77">
        <f t="shared" si="87"/>
        <v>0.75</v>
      </c>
      <c r="BG119" s="71" t="s">
        <v>247</v>
      </c>
      <c r="BH119">
        <f>COUNT(BF114:BF124)</f>
        <v>11</v>
      </c>
      <c r="BI119" s="103">
        <f t="shared" si="119"/>
        <v>1</v>
      </c>
      <c r="BJ119" s="77">
        <f t="shared" si="88"/>
        <v>0.75</v>
      </c>
      <c r="BK119" s="71" t="s">
        <v>247</v>
      </c>
      <c r="BL119">
        <f>COUNT(BJ114:BJ124)</f>
        <v>11</v>
      </c>
      <c r="BM119" s="103">
        <f t="shared" si="120"/>
        <v>1</v>
      </c>
      <c r="BN119" s="77">
        <f t="shared" si="89"/>
        <v>0.33333333333333331</v>
      </c>
      <c r="BO119" s="71" t="s">
        <v>247</v>
      </c>
      <c r="BP119">
        <f>COUNT(BN114:BN124)</f>
        <v>11</v>
      </c>
      <c r="BQ119" s="103">
        <f t="shared" si="121"/>
        <v>1</v>
      </c>
      <c r="BR119" s="77">
        <f t="shared" si="90"/>
        <v>1</v>
      </c>
      <c r="BS119" s="71" t="s">
        <v>247</v>
      </c>
      <c r="BT119">
        <f>COUNT(BR114:BR124)</f>
        <v>11</v>
      </c>
      <c r="BU119" s="103">
        <f t="shared" si="122"/>
        <v>1</v>
      </c>
      <c r="BV119" s="92">
        <f t="shared" si="91"/>
        <v>1</v>
      </c>
      <c r="BW119" s="71" t="s">
        <v>247</v>
      </c>
      <c r="BX119">
        <f>COUNT(BV114:BV124)</f>
        <v>11</v>
      </c>
      <c r="BY119" s="103">
        <f t="shared" si="123"/>
        <v>1</v>
      </c>
      <c r="CA119" s="71" t="s">
        <v>247</v>
      </c>
      <c r="CB119">
        <f>COUNT(AX114:BV124)</f>
        <v>137</v>
      </c>
      <c r="CC119" s="103">
        <f t="shared" si="124"/>
        <v>1</v>
      </c>
      <c r="CD119" s="72"/>
      <c r="CE119" s="72"/>
    </row>
    <row r="120" spans="2:83" ht="29.25" x14ac:dyDescent="0.25">
      <c r="B120" s="16"/>
      <c r="C120" s="13"/>
      <c r="D120" s="40" t="s">
        <v>159</v>
      </c>
      <c r="E120" s="56"/>
      <c r="F120" s="47">
        <v>1</v>
      </c>
      <c r="G120" s="1">
        <v>1</v>
      </c>
      <c r="H120" s="33">
        <v>1</v>
      </c>
      <c r="I120" s="45">
        <v>1</v>
      </c>
      <c r="J120" s="1">
        <v>1</v>
      </c>
      <c r="K120" s="1">
        <v>1</v>
      </c>
      <c r="L120" s="33">
        <v>1</v>
      </c>
      <c r="M120" s="45">
        <v>1</v>
      </c>
      <c r="N120" s="1">
        <v>1</v>
      </c>
      <c r="O120" s="1">
        <v>1</v>
      </c>
      <c r="P120" s="5">
        <v>1</v>
      </c>
      <c r="Q120" s="45">
        <v>0</v>
      </c>
      <c r="R120" s="1">
        <v>1</v>
      </c>
      <c r="S120" s="1">
        <v>0</v>
      </c>
      <c r="T120" s="5">
        <v>1</v>
      </c>
      <c r="U120" s="45">
        <v>0</v>
      </c>
      <c r="V120" s="1">
        <v>0</v>
      </c>
      <c r="W120" s="33">
        <v>0</v>
      </c>
      <c r="X120" s="45">
        <v>1</v>
      </c>
      <c r="Y120" s="1">
        <v>1</v>
      </c>
      <c r="Z120" s="1">
        <v>1</v>
      </c>
      <c r="AA120" s="33">
        <v>1</v>
      </c>
      <c r="AB120" s="45">
        <v>1</v>
      </c>
      <c r="AC120" s="1">
        <v>1</v>
      </c>
      <c r="AD120" s="33">
        <v>1</v>
      </c>
      <c r="AG120" s="16"/>
      <c r="AH120" s="13"/>
      <c r="AI120" s="40" t="s">
        <v>159</v>
      </c>
      <c r="AJ120" s="56"/>
      <c r="AK120">
        <f>COUNTIF(TableA[#This Row], 1)</f>
        <v>3</v>
      </c>
      <c r="AL120">
        <f>COUNTIF(TableB[#This Row], 1)</f>
        <v>4</v>
      </c>
      <c r="AM120">
        <f>COUNTIF(TableC[#This Row], 1)</f>
        <v>4</v>
      </c>
      <c r="AN120">
        <f>COUNTIF(TableD[#This Row], 1)</f>
        <v>2</v>
      </c>
      <c r="AO120">
        <f>COUNTIF(TableE[#This Row], 1)</f>
        <v>0</v>
      </c>
      <c r="AP120">
        <f>COUNTIF(TableF[#This Row], 1)</f>
        <v>4</v>
      </c>
      <c r="AQ120">
        <f>COUNTIF(TableG[#This Row], 1)</f>
        <v>3</v>
      </c>
      <c r="AT120" s="16"/>
      <c r="AU120" s="13"/>
      <c r="AV120" s="78" t="s">
        <v>159</v>
      </c>
      <c r="AW120" s="85"/>
      <c r="AX120" s="91">
        <f t="shared" si="85"/>
        <v>1</v>
      </c>
      <c r="AY120" s="108"/>
      <c r="AZ120" s="108"/>
      <c r="BA120" s="108"/>
      <c r="BB120" s="77">
        <f t="shared" si="86"/>
        <v>1</v>
      </c>
      <c r="BC120" s="77"/>
      <c r="BD120" s="77"/>
      <c r="BE120" s="77"/>
      <c r="BF120" s="77">
        <f t="shared" si="87"/>
        <v>1</v>
      </c>
      <c r="BG120" s="77"/>
      <c r="BH120" s="77"/>
      <c r="BI120" s="77"/>
      <c r="BJ120" s="77">
        <f t="shared" si="88"/>
        <v>0.5</v>
      </c>
      <c r="BK120" s="77"/>
      <c r="BL120" s="77"/>
      <c r="BM120" s="77"/>
      <c r="BN120" s="77">
        <f t="shared" si="89"/>
        <v>0</v>
      </c>
      <c r="BO120" s="77"/>
      <c r="BP120" s="77"/>
      <c r="BQ120" s="77"/>
      <c r="BR120" s="77">
        <f t="shared" si="90"/>
        <v>1</v>
      </c>
      <c r="BS120" s="111"/>
      <c r="BT120" s="111"/>
      <c r="BU120" s="111"/>
      <c r="BV120" s="92">
        <f t="shared" si="91"/>
        <v>1</v>
      </c>
      <c r="BW120" s="116"/>
      <c r="BX120" s="116"/>
      <c r="BY120" s="116"/>
      <c r="CB120" s="71"/>
      <c r="CC120" s="71"/>
      <c r="CD120" s="72"/>
      <c r="CE120" s="72"/>
    </row>
    <row r="121" spans="2:83" ht="29.25" x14ac:dyDescent="0.25">
      <c r="B121" s="16"/>
      <c r="C121" s="13"/>
      <c r="D121" s="40" t="s">
        <v>160</v>
      </c>
      <c r="E121" s="56"/>
      <c r="F121" s="47">
        <v>1</v>
      </c>
      <c r="G121" s="1">
        <v>1</v>
      </c>
      <c r="H121" s="33">
        <v>1</v>
      </c>
      <c r="I121" s="45">
        <v>1</v>
      </c>
      <c r="J121" s="1">
        <v>1</v>
      </c>
      <c r="K121" s="1">
        <v>1</v>
      </c>
      <c r="L121" s="33">
        <v>1</v>
      </c>
      <c r="M121" s="45">
        <v>1</v>
      </c>
      <c r="N121" s="1">
        <v>1</v>
      </c>
      <c r="O121" s="1">
        <v>1</v>
      </c>
      <c r="P121" s="5">
        <v>1</v>
      </c>
      <c r="Q121" s="45">
        <v>1</v>
      </c>
      <c r="R121" s="1">
        <v>0</v>
      </c>
      <c r="S121" s="1">
        <v>1</v>
      </c>
      <c r="T121" s="5">
        <v>1</v>
      </c>
      <c r="U121" s="45">
        <v>0</v>
      </c>
      <c r="V121" s="1">
        <v>0</v>
      </c>
      <c r="W121" s="33">
        <v>1</v>
      </c>
      <c r="X121" s="45">
        <v>1</v>
      </c>
      <c r="Y121" s="1">
        <v>1</v>
      </c>
      <c r="Z121" s="1">
        <v>1</v>
      </c>
      <c r="AA121" s="33">
        <v>1</v>
      </c>
      <c r="AB121" s="45">
        <v>1</v>
      </c>
      <c r="AC121" s="1">
        <v>1</v>
      </c>
      <c r="AD121" s="33">
        <v>1</v>
      </c>
      <c r="AG121" s="16"/>
      <c r="AH121" s="13"/>
      <c r="AI121" s="40" t="s">
        <v>160</v>
      </c>
      <c r="AJ121" s="56"/>
      <c r="AK121">
        <f>COUNTIF(TableA[#This Row], 1)</f>
        <v>3</v>
      </c>
      <c r="AL121">
        <f>COUNTIF(TableB[#This Row], 1)</f>
        <v>4</v>
      </c>
      <c r="AM121">
        <f>COUNTIF(TableC[#This Row], 1)</f>
        <v>4</v>
      </c>
      <c r="AN121">
        <f>COUNTIF(TableD[#This Row], 1)</f>
        <v>3</v>
      </c>
      <c r="AO121">
        <f>COUNTIF(TableE[#This Row], 1)</f>
        <v>1</v>
      </c>
      <c r="AP121">
        <f>COUNTIF(TableF[#This Row], 1)</f>
        <v>4</v>
      </c>
      <c r="AQ121">
        <f>COUNTIF(TableG[#This Row], 1)</f>
        <v>3</v>
      </c>
      <c r="AT121" s="16"/>
      <c r="AU121" s="13"/>
      <c r="AV121" s="78" t="s">
        <v>160</v>
      </c>
      <c r="AW121" s="85"/>
      <c r="AX121" s="91">
        <f t="shared" si="85"/>
        <v>1</v>
      </c>
      <c r="AY121" s="108"/>
      <c r="AZ121" s="108"/>
      <c r="BA121" s="108"/>
      <c r="BB121" s="77">
        <f t="shared" si="86"/>
        <v>1</v>
      </c>
      <c r="BC121" s="77"/>
      <c r="BD121" s="77"/>
      <c r="BE121" s="77"/>
      <c r="BF121" s="77">
        <f t="shared" si="87"/>
        <v>1</v>
      </c>
      <c r="BG121" s="77"/>
      <c r="BH121" s="77"/>
      <c r="BI121" s="77"/>
      <c r="BJ121" s="77">
        <f t="shared" si="88"/>
        <v>0.75</v>
      </c>
      <c r="BK121" s="77"/>
      <c r="BL121" s="77"/>
      <c r="BM121" s="77"/>
      <c r="BN121" s="77">
        <f t="shared" si="89"/>
        <v>0.33333333333333331</v>
      </c>
      <c r="BO121" s="77"/>
      <c r="BP121" s="77"/>
      <c r="BQ121" s="77"/>
      <c r="BR121" s="77">
        <f t="shared" si="90"/>
        <v>1</v>
      </c>
      <c r="BS121" s="111"/>
      <c r="BT121" s="111"/>
      <c r="BU121" s="111"/>
      <c r="BV121" s="92">
        <f t="shared" si="91"/>
        <v>1</v>
      </c>
      <c r="BW121" s="116"/>
      <c r="BX121" s="116"/>
      <c r="BY121" s="116"/>
      <c r="CB121" s="71"/>
      <c r="CC121" s="71"/>
      <c r="CD121" s="72"/>
      <c r="CE121" s="72"/>
    </row>
    <row r="122" spans="2:83" x14ac:dyDescent="0.25">
      <c r="B122" s="16"/>
      <c r="C122" s="13"/>
      <c r="D122" s="40" t="s">
        <v>161</v>
      </c>
      <c r="E122" s="56"/>
      <c r="F122" s="47">
        <v>1</v>
      </c>
      <c r="G122" s="1">
        <v>1</v>
      </c>
      <c r="H122" s="33">
        <v>1</v>
      </c>
      <c r="I122" s="45">
        <v>1</v>
      </c>
      <c r="J122" s="1">
        <v>1</v>
      </c>
      <c r="K122" s="1">
        <v>1</v>
      </c>
      <c r="L122" s="33">
        <v>1</v>
      </c>
      <c r="M122" s="45">
        <v>1</v>
      </c>
      <c r="N122" s="1">
        <v>1</v>
      </c>
      <c r="O122" s="1">
        <v>1</v>
      </c>
      <c r="P122" s="5">
        <v>1</v>
      </c>
      <c r="Q122" s="45">
        <v>0</v>
      </c>
      <c r="R122" s="1">
        <v>1</v>
      </c>
      <c r="S122" s="1">
        <v>0</v>
      </c>
      <c r="T122" s="5">
        <v>1</v>
      </c>
      <c r="U122" s="45">
        <v>0</v>
      </c>
      <c r="V122" s="1">
        <v>1</v>
      </c>
      <c r="W122" s="33">
        <v>1</v>
      </c>
      <c r="X122" s="45">
        <v>1</v>
      </c>
      <c r="Y122" s="1">
        <v>1</v>
      </c>
      <c r="Z122" s="1">
        <v>1</v>
      </c>
      <c r="AA122" s="33">
        <v>1</v>
      </c>
      <c r="AB122" s="45">
        <v>1</v>
      </c>
      <c r="AC122" s="1">
        <v>1</v>
      </c>
      <c r="AD122" s="33">
        <v>1</v>
      </c>
      <c r="AG122" s="16"/>
      <c r="AH122" s="13"/>
      <c r="AI122" s="40" t="s">
        <v>161</v>
      </c>
      <c r="AJ122" s="56"/>
      <c r="AK122">
        <f>COUNTIF(TableA[#This Row], 1)</f>
        <v>3</v>
      </c>
      <c r="AL122">
        <f>COUNTIF(TableB[#This Row], 1)</f>
        <v>4</v>
      </c>
      <c r="AM122">
        <f>COUNTIF(TableC[#This Row], 1)</f>
        <v>4</v>
      </c>
      <c r="AN122">
        <f>COUNTIF(TableD[#This Row], 1)</f>
        <v>2</v>
      </c>
      <c r="AO122">
        <f>COUNTIF(TableE[#This Row], 1)</f>
        <v>2</v>
      </c>
      <c r="AP122">
        <f>COUNTIF(TableF[#This Row], 1)</f>
        <v>4</v>
      </c>
      <c r="AQ122">
        <f>COUNTIF(TableG[#This Row], 1)</f>
        <v>3</v>
      </c>
      <c r="AT122" s="16"/>
      <c r="AU122" s="13"/>
      <c r="AV122" s="78" t="s">
        <v>161</v>
      </c>
      <c r="AW122" s="85"/>
      <c r="AX122" s="91">
        <f t="shared" si="85"/>
        <v>1</v>
      </c>
      <c r="AY122" s="108"/>
      <c r="AZ122" s="108"/>
      <c r="BA122" s="108"/>
      <c r="BB122" s="77">
        <f t="shared" si="86"/>
        <v>1</v>
      </c>
      <c r="BC122" s="77"/>
      <c r="BD122" s="77"/>
      <c r="BE122" s="77"/>
      <c r="BF122" s="77">
        <f t="shared" si="87"/>
        <v>1</v>
      </c>
      <c r="BG122" s="77"/>
      <c r="BH122" s="77"/>
      <c r="BI122" s="77"/>
      <c r="BJ122" s="77">
        <f t="shared" si="88"/>
        <v>0.5</v>
      </c>
      <c r="BK122" s="77"/>
      <c r="BL122" s="77"/>
      <c r="BM122" s="77"/>
      <c r="BN122" s="77">
        <f t="shared" si="89"/>
        <v>0.66666666666666663</v>
      </c>
      <c r="BO122" s="77"/>
      <c r="BP122" s="77"/>
      <c r="BQ122" s="77"/>
      <c r="BR122" s="77">
        <f t="shared" si="90"/>
        <v>1</v>
      </c>
      <c r="BS122" s="111"/>
      <c r="BT122" s="111"/>
      <c r="BU122" s="111"/>
      <c r="BV122" s="92">
        <f t="shared" si="91"/>
        <v>1</v>
      </c>
      <c r="BW122" s="116"/>
      <c r="BX122" s="116"/>
      <c r="BY122" s="116"/>
      <c r="CB122" s="71"/>
      <c r="CC122" s="71"/>
      <c r="CD122" s="72"/>
      <c r="CE122" s="72"/>
    </row>
    <row r="123" spans="2:83" ht="29.25" x14ac:dyDescent="0.25">
      <c r="B123" s="16"/>
      <c r="C123" s="13"/>
      <c r="D123" s="40" t="s">
        <v>162</v>
      </c>
      <c r="E123" s="56"/>
      <c r="F123" s="47">
        <v>1</v>
      </c>
      <c r="G123" s="1">
        <v>1</v>
      </c>
      <c r="H123" s="33">
        <v>1</v>
      </c>
      <c r="I123" s="45">
        <v>1</v>
      </c>
      <c r="J123" s="1">
        <v>1</v>
      </c>
      <c r="K123" s="1">
        <v>1</v>
      </c>
      <c r="L123" s="33">
        <v>1</v>
      </c>
      <c r="M123" s="45">
        <v>1</v>
      </c>
      <c r="N123" s="1">
        <v>1</v>
      </c>
      <c r="O123" s="1">
        <v>1</v>
      </c>
      <c r="P123" s="5">
        <v>1</v>
      </c>
      <c r="Q123" s="45">
        <v>1</v>
      </c>
      <c r="R123" s="1">
        <v>0</v>
      </c>
      <c r="S123" s="1">
        <v>1</v>
      </c>
      <c r="T123" s="5">
        <v>0</v>
      </c>
      <c r="U123" s="45">
        <v>1</v>
      </c>
      <c r="V123" s="1">
        <v>1</v>
      </c>
      <c r="W123" s="33">
        <v>0</v>
      </c>
      <c r="X123" s="45">
        <v>1</v>
      </c>
      <c r="Y123" s="1">
        <v>1</v>
      </c>
      <c r="Z123" s="1">
        <v>1</v>
      </c>
      <c r="AA123" s="33">
        <v>1</v>
      </c>
      <c r="AB123" s="45">
        <v>1</v>
      </c>
      <c r="AC123" s="1">
        <v>1</v>
      </c>
      <c r="AD123" s="33">
        <v>1</v>
      </c>
      <c r="AG123" s="16"/>
      <c r="AH123" s="13"/>
      <c r="AI123" s="40" t="s">
        <v>162</v>
      </c>
      <c r="AJ123" s="56"/>
      <c r="AK123">
        <f>COUNTIF(TableA[#This Row], 1)</f>
        <v>3</v>
      </c>
      <c r="AL123">
        <f>COUNTIF(TableB[#This Row], 1)</f>
        <v>4</v>
      </c>
      <c r="AM123">
        <f>COUNTIF(TableC[#This Row], 1)</f>
        <v>4</v>
      </c>
      <c r="AN123">
        <f>COUNTIF(TableD[#This Row], 1)</f>
        <v>2</v>
      </c>
      <c r="AO123">
        <f>COUNTIF(TableE[#This Row], 1)</f>
        <v>2</v>
      </c>
      <c r="AP123">
        <f>COUNTIF(TableF[#This Row], 1)</f>
        <v>4</v>
      </c>
      <c r="AQ123">
        <f>COUNTIF(TableG[#This Row], 1)</f>
        <v>3</v>
      </c>
      <c r="AT123" s="16"/>
      <c r="AU123" s="13"/>
      <c r="AV123" s="78" t="s">
        <v>162</v>
      </c>
      <c r="AW123" s="85"/>
      <c r="AX123" s="91">
        <f t="shared" si="85"/>
        <v>1</v>
      </c>
      <c r="AY123" s="108"/>
      <c r="AZ123" s="108"/>
      <c r="BA123" s="108"/>
      <c r="BB123" s="77">
        <f t="shared" si="86"/>
        <v>1</v>
      </c>
      <c r="BC123" s="77"/>
      <c r="BD123" s="77"/>
      <c r="BE123" s="77"/>
      <c r="BF123" s="77">
        <f t="shared" si="87"/>
        <v>1</v>
      </c>
      <c r="BG123" s="77"/>
      <c r="BH123" s="77"/>
      <c r="BI123" s="77"/>
      <c r="BJ123" s="77">
        <f t="shared" si="88"/>
        <v>0.5</v>
      </c>
      <c r="BK123" s="77"/>
      <c r="BL123" s="77"/>
      <c r="BM123" s="77"/>
      <c r="BN123" s="77">
        <f t="shared" si="89"/>
        <v>0.66666666666666663</v>
      </c>
      <c r="BO123" s="77"/>
      <c r="BP123" s="77"/>
      <c r="BQ123" s="77"/>
      <c r="BR123" s="77">
        <f t="shared" si="90"/>
        <v>1</v>
      </c>
      <c r="BS123" s="111"/>
      <c r="BT123" s="111"/>
      <c r="BU123" s="111"/>
      <c r="BV123" s="92">
        <f t="shared" si="91"/>
        <v>1</v>
      </c>
      <c r="BW123" s="116"/>
      <c r="BX123" s="116"/>
      <c r="BY123" s="116"/>
      <c r="CB123" s="71"/>
      <c r="CC123" s="71"/>
      <c r="CD123" s="72"/>
      <c r="CE123" s="72"/>
    </row>
    <row r="124" spans="2:83" ht="29.25" x14ac:dyDescent="0.25">
      <c r="B124" s="16"/>
      <c r="C124" s="13"/>
      <c r="D124" s="40" t="s">
        <v>163</v>
      </c>
      <c r="E124" s="56"/>
      <c r="F124" s="47">
        <v>1</v>
      </c>
      <c r="G124" s="1">
        <v>1</v>
      </c>
      <c r="H124" s="33">
        <v>0</v>
      </c>
      <c r="I124" s="45">
        <v>1</v>
      </c>
      <c r="J124" s="1">
        <v>1</v>
      </c>
      <c r="K124" s="1">
        <v>1</v>
      </c>
      <c r="L124" s="33">
        <v>1</v>
      </c>
      <c r="M124" s="45">
        <v>1</v>
      </c>
      <c r="N124" s="1">
        <v>1</v>
      </c>
      <c r="O124" s="1">
        <v>1</v>
      </c>
      <c r="P124" s="5">
        <v>1</v>
      </c>
      <c r="Q124" s="45">
        <v>1</v>
      </c>
      <c r="R124" s="1">
        <v>0</v>
      </c>
      <c r="S124" s="1">
        <v>0</v>
      </c>
      <c r="T124" s="5">
        <v>1</v>
      </c>
      <c r="U124" s="45">
        <v>1</v>
      </c>
      <c r="V124" s="1">
        <v>1</v>
      </c>
      <c r="W124" s="33">
        <v>1</v>
      </c>
      <c r="X124" s="45">
        <v>0</v>
      </c>
      <c r="Y124" s="1">
        <v>1</v>
      </c>
      <c r="Z124" s="1">
        <v>1</v>
      </c>
      <c r="AA124" s="33">
        <v>1</v>
      </c>
      <c r="AB124" s="45">
        <v>1</v>
      </c>
      <c r="AC124" s="1">
        <v>1</v>
      </c>
      <c r="AD124" s="33">
        <v>1</v>
      </c>
      <c r="AG124" s="16"/>
      <c r="AH124" s="13"/>
      <c r="AI124" s="40" t="s">
        <v>163</v>
      </c>
      <c r="AJ124" s="56"/>
      <c r="AK124">
        <f>COUNTIF(TableA[#This Row], 1)</f>
        <v>2</v>
      </c>
      <c r="AL124">
        <f>COUNTIF(TableB[#This Row], 1)</f>
        <v>4</v>
      </c>
      <c r="AM124">
        <f>COUNTIF(TableC[#This Row], 1)</f>
        <v>4</v>
      </c>
      <c r="AN124">
        <f>COUNTIF(TableD[#This Row], 1)</f>
        <v>2</v>
      </c>
      <c r="AO124">
        <f>COUNTIF(TableE[#This Row], 1)</f>
        <v>3</v>
      </c>
      <c r="AP124">
        <f>COUNTIF(TableF[#This Row], 1)</f>
        <v>3</v>
      </c>
      <c r="AQ124">
        <f>COUNTIF(TableG[#This Row], 1)</f>
        <v>3</v>
      </c>
      <c r="AT124" s="16"/>
      <c r="AU124" s="13"/>
      <c r="AV124" s="78" t="s">
        <v>163</v>
      </c>
      <c r="AW124" s="85"/>
      <c r="AX124" s="91">
        <f t="shared" si="85"/>
        <v>0.66666666666666663</v>
      </c>
      <c r="AY124" s="108"/>
      <c r="AZ124" s="108"/>
      <c r="BA124" s="108"/>
      <c r="BB124" s="77">
        <f t="shared" si="86"/>
        <v>1</v>
      </c>
      <c r="BC124" s="77"/>
      <c r="BD124" s="77"/>
      <c r="BE124" s="77"/>
      <c r="BF124" s="77">
        <f t="shared" si="87"/>
        <v>1</v>
      </c>
      <c r="BG124" s="77"/>
      <c r="BH124" s="77"/>
      <c r="BI124" s="77"/>
      <c r="BJ124" s="77">
        <f t="shared" si="88"/>
        <v>0.5</v>
      </c>
      <c r="BK124" s="77"/>
      <c r="BL124" s="77"/>
      <c r="BM124" s="77"/>
      <c r="BN124" s="77">
        <f t="shared" si="89"/>
        <v>1</v>
      </c>
      <c r="BO124" s="77"/>
      <c r="BP124" s="77"/>
      <c r="BQ124" s="77"/>
      <c r="BR124" s="77">
        <f t="shared" si="90"/>
        <v>0.75</v>
      </c>
      <c r="BS124" s="111"/>
      <c r="BT124" s="111"/>
      <c r="BU124" s="111"/>
      <c r="BV124" s="92">
        <f t="shared" si="91"/>
        <v>1</v>
      </c>
      <c r="BW124" s="116"/>
      <c r="BX124" s="116"/>
      <c r="BY124" s="116"/>
      <c r="CB124" s="71"/>
      <c r="CC124" s="71"/>
      <c r="CD124" s="72"/>
      <c r="CE124" s="72"/>
    </row>
    <row r="125" spans="2:83" ht="15.75" thickBot="1" x14ac:dyDescent="0.3">
      <c r="B125" s="17"/>
      <c r="C125" s="18"/>
      <c r="D125" s="41"/>
      <c r="E125" s="58"/>
      <c r="F125" s="118"/>
      <c r="G125" s="119"/>
      <c r="H125" s="120"/>
      <c r="I125" s="121"/>
      <c r="J125" s="119"/>
      <c r="K125" s="119"/>
      <c r="L125" s="120"/>
      <c r="M125" s="121"/>
      <c r="N125" s="119"/>
      <c r="O125" s="119"/>
      <c r="P125" s="122"/>
      <c r="Q125" s="121"/>
      <c r="R125" s="119"/>
      <c r="S125" s="119"/>
      <c r="T125" s="122"/>
      <c r="U125" s="121"/>
      <c r="V125" s="119"/>
      <c r="W125" s="120"/>
      <c r="X125" s="121"/>
      <c r="Y125" s="119"/>
      <c r="Z125" s="119"/>
      <c r="AA125" s="120"/>
      <c r="AB125" s="123"/>
      <c r="AC125" s="120"/>
      <c r="AD125" s="120"/>
      <c r="AG125" s="17"/>
      <c r="AH125" s="18"/>
      <c r="AI125" s="41"/>
      <c r="AJ125" s="58"/>
      <c r="AT125" s="16"/>
      <c r="AU125" s="13"/>
      <c r="AV125" s="13"/>
      <c r="AW125" s="84"/>
      <c r="AX125" s="91"/>
      <c r="AY125" s="108"/>
      <c r="AZ125" s="108"/>
      <c r="BA125" s="108"/>
      <c r="BB125" s="77"/>
      <c r="BC125" s="77"/>
      <c r="BD125" s="77"/>
      <c r="BE125" s="77"/>
      <c r="BF125" s="77"/>
      <c r="BG125" s="77"/>
      <c r="BH125" s="77"/>
      <c r="BI125" s="77"/>
      <c r="BJ125" s="77"/>
      <c r="BK125" s="77"/>
      <c r="BL125" s="77"/>
      <c r="BM125" s="77"/>
      <c r="BN125" s="77"/>
      <c r="BO125" s="77"/>
      <c r="BP125" s="77"/>
      <c r="BQ125" s="77"/>
      <c r="BR125" s="77"/>
      <c r="BS125" s="111"/>
      <c r="BT125" s="111"/>
      <c r="BU125" s="111"/>
      <c r="BV125" s="92"/>
      <c r="BW125" s="116"/>
      <c r="BX125" s="116"/>
      <c r="BY125" s="116"/>
      <c r="CB125" s="71"/>
      <c r="CC125" s="71"/>
      <c r="CD125" s="71"/>
      <c r="CE125" s="71"/>
    </row>
    <row r="126" spans="2:83" ht="30.75" thickBot="1" x14ac:dyDescent="0.3">
      <c r="B126" s="19">
        <v>10</v>
      </c>
      <c r="C126" s="20"/>
      <c r="D126" s="42" t="s">
        <v>164</v>
      </c>
      <c r="E126" s="59"/>
      <c r="F126" s="50"/>
      <c r="G126" s="22"/>
      <c r="H126" s="35"/>
      <c r="I126" s="46"/>
      <c r="J126" s="22"/>
      <c r="K126" s="22"/>
      <c r="L126" s="35"/>
      <c r="M126" s="46"/>
      <c r="N126" s="22"/>
      <c r="O126" s="22"/>
      <c r="P126" s="23"/>
      <c r="Q126" s="46"/>
      <c r="R126" s="22"/>
      <c r="S126" s="22"/>
      <c r="T126" s="23"/>
      <c r="U126" s="46"/>
      <c r="V126" s="22"/>
      <c r="W126" s="35"/>
      <c r="X126" s="46"/>
      <c r="Y126" s="22"/>
      <c r="Z126" s="22"/>
      <c r="AA126" s="35"/>
      <c r="AB126" s="65"/>
      <c r="AC126" s="35"/>
      <c r="AD126" s="35"/>
      <c r="AG126" s="19">
        <v>10</v>
      </c>
      <c r="AH126" s="20"/>
      <c r="AI126" s="42" t="s">
        <v>164</v>
      </c>
      <c r="AJ126" s="59"/>
      <c r="AT126" s="86">
        <v>10</v>
      </c>
      <c r="AU126" s="80"/>
      <c r="AV126" s="79" t="s">
        <v>164</v>
      </c>
      <c r="AW126" s="87"/>
      <c r="AX126" s="91"/>
      <c r="AY126" s="108"/>
      <c r="AZ126" s="108"/>
      <c r="BA126" s="108"/>
      <c r="BB126" s="77"/>
      <c r="BC126" s="77"/>
      <c r="BD126" s="77"/>
      <c r="BE126" s="77"/>
      <c r="BF126" s="77"/>
      <c r="BG126" s="77"/>
      <c r="BH126" s="77"/>
      <c r="BI126" s="77"/>
      <c r="BJ126" s="77"/>
      <c r="BK126" s="77"/>
      <c r="BL126" s="77"/>
      <c r="BM126" s="77"/>
      <c r="BN126" s="77"/>
      <c r="BO126" s="77"/>
      <c r="BP126" s="77"/>
      <c r="BQ126" s="77"/>
      <c r="BR126" s="77"/>
      <c r="BS126" s="111"/>
      <c r="BT126" s="111"/>
      <c r="BU126" s="111"/>
      <c r="BV126" s="92"/>
      <c r="BW126" s="116"/>
      <c r="BX126" s="116"/>
      <c r="BY126" s="116"/>
      <c r="CB126" s="69"/>
      <c r="CC126" s="71"/>
      <c r="CD126" s="73"/>
      <c r="CE126" s="73"/>
    </row>
    <row r="127" spans="2:83" x14ac:dyDescent="0.25">
      <c r="B127" s="16"/>
      <c r="C127" s="13"/>
      <c r="D127" s="39"/>
      <c r="E127" s="57"/>
      <c r="F127" s="118"/>
      <c r="G127" s="124"/>
      <c r="H127" s="125"/>
      <c r="I127" s="126"/>
      <c r="J127" s="124"/>
      <c r="K127" s="124"/>
      <c r="L127" s="125"/>
      <c r="M127" s="126"/>
      <c r="N127" s="124"/>
      <c r="O127" s="124"/>
      <c r="P127" s="127"/>
      <c r="Q127" s="126"/>
      <c r="R127" s="124"/>
      <c r="S127" s="124"/>
      <c r="T127" s="127"/>
      <c r="U127" s="126"/>
      <c r="V127" s="124"/>
      <c r="W127" s="125"/>
      <c r="X127" s="126"/>
      <c r="Y127" s="124"/>
      <c r="Z127" s="124"/>
      <c r="AA127" s="125"/>
      <c r="AB127" s="128"/>
      <c r="AC127" s="125"/>
      <c r="AD127" s="125"/>
      <c r="AG127" s="16"/>
      <c r="AH127" s="13"/>
      <c r="AI127" s="39"/>
      <c r="AJ127" s="57"/>
      <c r="AT127" s="16"/>
      <c r="AU127" s="13"/>
      <c r="AV127" s="13"/>
      <c r="AW127" s="84"/>
      <c r="AX127" s="91"/>
      <c r="AY127" s="108"/>
      <c r="AZ127" s="108"/>
      <c r="BA127" s="108"/>
      <c r="BB127" s="77"/>
      <c r="BC127" s="77"/>
      <c r="BD127" s="77"/>
      <c r="BE127" s="77"/>
      <c r="BF127" s="77"/>
      <c r="BG127" s="77"/>
      <c r="BH127" s="77"/>
      <c r="BI127" s="77"/>
      <c r="BJ127" s="77"/>
      <c r="BK127" s="77"/>
      <c r="BL127" s="77"/>
      <c r="BM127" s="77"/>
      <c r="BN127" s="77"/>
      <c r="BO127" s="77"/>
      <c r="BP127" s="77"/>
      <c r="BQ127" s="77"/>
      <c r="BR127" s="77"/>
      <c r="BS127" s="111"/>
      <c r="BT127" s="111"/>
      <c r="BU127" s="111"/>
      <c r="BV127" s="92"/>
      <c r="BW127" s="116"/>
      <c r="BX127" s="116"/>
      <c r="BY127" s="116"/>
      <c r="CB127" s="71"/>
      <c r="CC127" s="71"/>
      <c r="CD127" s="71"/>
      <c r="CE127" s="71"/>
    </row>
    <row r="128" spans="2:83" ht="29.25" x14ac:dyDescent="0.25">
      <c r="B128" s="16"/>
      <c r="C128" s="13"/>
      <c r="D128" s="40" t="s">
        <v>165</v>
      </c>
      <c r="E128" s="56"/>
      <c r="F128" s="47">
        <v>1</v>
      </c>
      <c r="G128" s="1">
        <v>1</v>
      </c>
      <c r="H128" s="33">
        <v>1</v>
      </c>
      <c r="I128" s="45">
        <v>1</v>
      </c>
      <c r="J128" s="1">
        <v>1</v>
      </c>
      <c r="K128" s="1">
        <v>1</v>
      </c>
      <c r="L128" s="33">
        <v>1</v>
      </c>
      <c r="M128" s="45">
        <v>1</v>
      </c>
      <c r="N128" s="1">
        <v>1</v>
      </c>
      <c r="O128" s="1">
        <v>1</v>
      </c>
      <c r="P128" s="5">
        <v>1</v>
      </c>
      <c r="Q128" s="45">
        <v>0</v>
      </c>
      <c r="R128" s="1">
        <v>1</v>
      </c>
      <c r="S128" s="1">
        <v>0</v>
      </c>
      <c r="T128" s="5">
        <v>0</v>
      </c>
      <c r="U128" s="45">
        <v>1</v>
      </c>
      <c r="V128" s="1">
        <v>1</v>
      </c>
      <c r="W128" s="33">
        <v>1</v>
      </c>
      <c r="X128" s="45">
        <v>1</v>
      </c>
      <c r="Y128" s="1">
        <v>1</v>
      </c>
      <c r="Z128" s="1">
        <v>1</v>
      </c>
      <c r="AA128" s="33">
        <v>0</v>
      </c>
      <c r="AB128" s="47">
        <v>1</v>
      </c>
      <c r="AC128" s="13">
        <v>1</v>
      </c>
      <c r="AD128" s="39">
        <v>1</v>
      </c>
      <c r="AG128" s="16"/>
      <c r="AH128" s="13"/>
      <c r="AI128" s="40" t="s">
        <v>165</v>
      </c>
      <c r="AJ128" s="56"/>
      <c r="AK128">
        <f>COUNTIF(TableA[#This Row], 1)</f>
        <v>3</v>
      </c>
      <c r="AL128">
        <f>COUNTIF(TableB[#This Row], 1)</f>
        <v>4</v>
      </c>
      <c r="AM128">
        <f>COUNTIF(TableC[#This Row], 1)</f>
        <v>4</v>
      </c>
      <c r="AN128">
        <f>COUNTIF(TableD[#This Row], 1)</f>
        <v>1</v>
      </c>
      <c r="AO128">
        <f>COUNTIF(TableE[#This Row], 1)</f>
        <v>3</v>
      </c>
      <c r="AP128">
        <f>COUNTIF(TableF[#This Row], 1)</f>
        <v>3</v>
      </c>
      <c r="AQ128">
        <f>COUNTIF(TableG[#This Row], 1)</f>
        <v>3</v>
      </c>
      <c r="AT128" s="16"/>
      <c r="AU128" s="13"/>
      <c r="AV128" s="78" t="s">
        <v>165</v>
      </c>
      <c r="AW128" s="85"/>
      <c r="AX128" s="91">
        <f t="shared" si="85"/>
        <v>1</v>
      </c>
      <c r="AY128" s="71" t="s">
        <v>244</v>
      </c>
      <c r="AZ128" s="67">
        <f>COUNTIF(AX128:AX152, "&gt;=0.75")</f>
        <v>10</v>
      </c>
      <c r="BA128" s="103">
        <f>AZ128/$AZ$132</f>
        <v>0.4</v>
      </c>
      <c r="BB128" s="77">
        <f t="shared" si="86"/>
        <v>1</v>
      </c>
      <c r="BC128" s="71" t="s">
        <v>244</v>
      </c>
      <c r="BD128" s="67">
        <f>COUNTIF(BB128:BB152, "&gt;=0.75")</f>
        <v>25</v>
      </c>
      <c r="BE128" s="103">
        <f>BD128/$BD$132</f>
        <v>1</v>
      </c>
      <c r="BF128" s="77">
        <f t="shared" si="87"/>
        <v>1</v>
      </c>
      <c r="BG128" s="71" t="s">
        <v>244</v>
      </c>
      <c r="BH128" s="67">
        <f>COUNTIF(BF128:BF152, "&gt;=0.75")</f>
        <v>25</v>
      </c>
      <c r="BI128" s="103">
        <f>BH128/$BH$132</f>
        <v>1</v>
      </c>
      <c r="BJ128" s="77">
        <f t="shared" si="88"/>
        <v>0.25</v>
      </c>
      <c r="BK128" s="71" t="s">
        <v>244</v>
      </c>
      <c r="BL128" s="67">
        <f>COUNTIF(BJ128:BJ152, "&gt;=0.75")</f>
        <v>15</v>
      </c>
      <c r="BM128" s="103">
        <f>BL128/$BL$132</f>
        <v>0.6</v>
      </c>
      <c r="BN128" s="77">
        <f t="shared" si="89"/>
        <v>1</v>
      </c>
      <c r="BO128" s="71" t="s">
        <v>244</v>
      </c>
      <c r="BP128" s="67">
        <f>COUNTIF(BN128:BN152, "&gt;=0.75")</f>
        <v>12</v>
      </c>
      <c r="BQ128" s="103">
        <f>BP128/$BP$132</f>
        <v>0.48</v>
      </c>
      <c r="BR128" s="77">
        <f t="shared" si="90"/>
        <v>0.75</v>
      </c>
      <c r="BS128" s="71" t="s">
        <v>244</v>
      </c>
      <c r="BT128" s="67">
        <f>COUNTIF(BR128:BR152, "&gt;=0.75")</f>
        <v>23</v>
      </c>
      <c r="BU128" s="103">
        <f>BT128/$BT$132</f>
        <v>0.92</v>
      </c>
      <c r="BV128" s="92">
        <f t="shared" si="91"/>
        <v>1</v>
      </c>
      <c r="BW128" s="71" t="s">
        <v>244</v>
      </c>
      <c r="BX128" s="67">
        <f>COUNTIF(BV128:BV152, "&gt;=0.75")</f>
        <v>25</v>
      </c>
      <c r="BY128" s="103">
        <f>BX128/$BX$132</f>
        <v>1</v>
      </c>
      <c r="CA128" s="71" t="s">
        <v>244</v>
      </c>
      <c r="CB128" s="67">
        <f>COUNTIF(AX128:BV152, "&gt;=0.75")</f>
        <v>165</v>
      </c>
      <c r="CC128" s="103">
        <f>CB128/$CB$132</f>
        <v>0.7021276595744681</v>
      </c>
      <c r="CD128" s="72"/>
      <c r="CE128" s="72"/>
    </row>
    <row r="129" spans="2:83" ht="43.5" x14ac:dyDescent="0.25">
      <c r="B129" s="16"/>
      <c r="C129" s="13"/>
      <c r="D129" s="40" t="s">
        <v>166</v>
      </c>
      <c r="E129" s="56"/>
      <c r="F129" s="47">
        <v>1</v>
      </c>
      <c r="G129" s="1">
        <v>0</v>
      </c>
      <c r="H129" s="33">
        <v>1</v>
      </c>
      <c r="I129" s="45">
        <v>1</v>
      </c>
      <c r="J129" s="1">
        <v>1</v>
      </c>
      <c r="K129" s="1">
        <v>1</v>
      </c>
      <c r="L129" s="33">
        <v>1</v>
      </c>
      <c r="M129" s="45">
        <v>1</v>
      </c>
      <c r="N129" s="1">
        <v>1</v>
      </c>
      <c r="O129" s="1">
        <v>1</v>
      </c>
      <c r="P129" s="5">
        <v>0</v>
      </c>
      <c r="Q129" s="45">
        <v>1</v>
      </c>
      <c r="R129" s="1">
        <v>1</v>
      </c>
      <c r="S129" s="1">
        <v>0</v>
      </c>
      <c r="T129" s="5">
        <v>0</v>
      </c>
      <c r="U129" s="45">
        <v>1</v>
      </c>
      <c r="V129" s="1">
        <v>1</v>
      </c>
      <c r="W129" s="33">
        <v>1</v>
      </c>
      <c r="X129" s="45">
        <v>1</v>
      </c>
      <c r="Y129" s="1">
        <v>1</v>
      </c>
      <c r="Z129" s="1">
        <v>1</v>
      </c>
      <c r="AA129" s="33">
        <v>1</v>
      </c>
      <c r="AB129" s="47">
        <v>1</v>
      </c>
      <c r="AC129" s="13">
        <v>1</v>
      </c>
      <c r="AD129" s="39">
        <v>1</v>
      </c>
      <c r="AG129" s="16"/>
      <c r="AH129" s="13"/>
      <c r="AI129" s="40" t="s">
        <v>166</v>
      </c>
      <c r="AJ129" s="56"/>
      <c r="AK129">
        <f>COUNTIF(TableA[#This Row], 1)</f>
        <v>2</v>
      </c>
      <c r="AL129">
        <f>COUNTIF(TableB[#This Row], 1)</f>
        <v>4</v>
      </c>
      <c r="AM129">
        <f>COUNTIF(TableC[#This Row], 1)</f>
        <v>3</v>
      </c>
      <c r="AN129">
        <f>COUNTIF(TableD[#This Row], 1)</f>
        <v>2</v>
      </c>
      <c r="AO129">
        <f>COUNTIF(TableE[#This Row], 1)</f>
        <v>3</v>
      </c>
      <c r="AP129">
        <f>COUNTIF(TableF[#This Row], 1)</f>
        <v>4</v>
      </c>
      <c r="AQ129">
        <f>COUNTIF(TableG[#This Row], 1)</f>
        <v>3</v>
      </c>
      <c r="AT129" s="16"/>
      <c r="AU129" s="13"/>
      <c r="AV129" s="78" t="s">
        <v>166</v>
      </c>
      <c r="AW129" s="85"/>
      <c r="AX129" s="91">
        <f t="shared" si="85"/>
        <v>0.66666666666666663</v>
      </c>
      <c r="AY129" s="71" t="s">
        <v>243</v>
      </c>
      <c r="AZ129" s="104">
        <f>COUNTIF(AX128:AX152, "&lt;0.75")-COUNTIF(AX128:AX152, "&lt;0.50")</f>
        <v>7</v>
      </c>
      <c r="BA129" s="103">
        <f t="shared" ref="BA129:BA132" si="125">AZ129/$AZ$132</f>
        <v>0.28000000000000003</v>
      </c>
      <c r="BB129" s="77">
        <f t="shared" si="86"/>
        <v>1</v>
      </c>
      <c r="BC129" s="71" t="s">
        <v>243</v>
      </c>
      <c r="BD129" s="104">
        <f>COUNTIF(BB128:BB152, "&lt;0.75")-COUNTIF(BB128:BB152, "&lt;0.50")</f>
        <v>0</v>
      </c>
      <c r="BE129" s="103">
        <f t="shared" ref="BE129:BE132" si="126">BD129/$BD$132</f>
        <v>0</v>
      </c>
      <c r="BF129" s="77">
        <f t="shared" si="87"/>
        <v>0.75</v>
      </c>
      <c r="BG129" s="71" t="s">
        <v>243</v>
      </c>
      <c r="BH129" s="104">
        <f>COUNTIF(BF128:BF152, "&lt;0.75")-COUNTIF(BF128:BF152, "&lt;0.50")</f>
        <v>0</v>
      </c>
      <c r="BI129" s="103">
        <f t="shared" ref="BI129:BI132" si="127">BH129/$BH$132</f>
        <v>0</v>
      </c>
      <c r="BJ129" s="77">
        <f t="shared" si="88"/>
        <v>0.5</v>
      </c>
      <c r="BK129" s="71" t="s">
        <v>243</v>
      </c>
      <c r="BL129" s="104">
        <f>COUNTIF(BJ128:BJ152, "&lt;0.75")-COUNTIF(BJ128:BJ152, "&lt;0.50")</f>
        <v>4</v>
      </c>
      <c r="BM129" s="103">
        <f t="shared" ref="BM129:BM132" si="128">BL129/$BL$132</f>
        <v>0.16</v>
      </c>
      <c r="BN129" s="77">
        <f t="shared" si="89"/>
        <v>1</v>
      </c>
      <c r="BO129" s="71" t="s">
        <v>243</v>
      </c>
      <c r="BP129" s="104">
        <f>COUNTIF(BN128:BN152, "&lt;0.75")-COUNTIF(BN128:BN152, "&lt;0.50")</f>
        <v>5</v>
      </c>
      <c r="BQ129" s="103">
        <f t="shared" ref="BQ129:BQ132" si="129">BP129/$BP$132</f>
        <v>0.2</v>
      </c>
      <c r="BR129" s="77">
        <f t="shared" si="90"/>
        <v>1</v>
      </c>
      <c r="BS129" s="71" t="s">
        <v>243</v>
      </c>
      <c r="BT129" s="104">
        <f>COUNTIF(BR128:BR152, "&lt;0.75")-COUNTIF(BR128:BR152, "&lt;0.50")</f>
        <v>2</v>
      </c>
      <c r="BU129" s="103">
        <f t="shared" ref="BU129:BU132" si="130">BT129/$BT$132</f>
        <v>0.08</v>
      </c>
      <c r="BV129" s="92">
        <f t="shared" si="91"/>
        <v>1</v>
      </c>
      <c r="BW129" s="71" t="s">
        <v>243</v>
      </c>
      <c r="BX129" s="104">
        <f>COUNTIF(BV128:BV152, "&lt;0.75")-COUNTIF(BV128:BV152, "&lt;0.50")</f>
        <v>0</v>
      </c>
      <c r="BY129" s="103">
        <f t="shared" ref="BY129:BY132" si="131">BX129/$BX$132</f>
        <v>0</v>
      </c>
      <c r="CA129" s="71" t="s">
        <v>243</v>
      </c>
      <c r="CB129" s="104">
        <f>COUNTIF(AX128:BV152, "&lt;0.75")-COUNTIF(AX128:BV152, "&lt;0.50")</f>
        <v>19</v>
      </c>
      <c r="CC129" s="103">
        <f t="shared" ref="CC129:CC132" si="132">CB129/$CB$132</f>
        <v>8.085106382978724E-2</v>
      </c>
      <c r="CD129" s="72"/>
      <c r="CE129" s="72"/>
    </row>
    <row r="130" spans="2:83" ht="43.5" x14ac:dyDescent="0.25">
      <c r="B130" s="16"/>
      <c r="C130" s="13"/>
      <c r="D130" s="40" t="s">
        <v>167</v>
      </c>
      <c r="E130" s="56"/>
      <c r="F130" s="47">
        <v>1</v>
      </c>
      <c r="G130" s="1">
        <v>0</v>
      </c>
      <c r="H130" s="33">
        <v>1</v>
      </c>
      <c r="I130" s="45">
        <v>1</v>
      </c>
      <c r="J130" s="1">
        <v>1</v>
      </c>
      <c r="K130" s="1">
        <v>1</v>
      </c>
      <c r="L130" s="33">
        <v>1</v>
      </c>
      <c r="M130" s="45">
        <v>1</v>
      </c>
      <c r="N130" s="1">
        <v>1</v>
      </c>
      <c r="O130" s="1">
        <v>0</v>
      </c>
      <c r="P130" s="5">
        <v>1</v>
      </c>
      <c r="Q130" s="45">
        <v>1</v>
      </c>
      <c r="R130" s="1">
        <v>1</v>
      </c>
      <c r="S130" s="1">
        <v>0</v>
      </c>
      <c r="T130" s="5">
        <v>0</v>
      </c>
      <c r="U130" s="45">
        <v>1</v>
      </c>
      <c r="V130" s="1">
        <v>1</v>
      </c>
      <c r="W130" s="33">
        <v>1</v>
      </c>
      <c r="X130" s="45">
        <v>1</v>
      </c>
      <c r="Y130" s="1">
        <v>1</v>
      </c>
      <c r="Z130" s="1">
        <v>1</v>
      </c>
      <c r="AA130" s="33">
        <v>1</v>
      </c>
      <c r="AB130" s="47">
        <v>1</v>
      </c>
      <c r="AC130" s="13">
        <v>1</v>
      </c>
      <c r="AD130" s="39">
        <v>1</v>
      </c>
      <c r="AG130" s="16"/>
      <c r="AH130" s="13"/>
      <c r="AI130" s="40" t="s">
        <v>167</v>
      </c>
      <c r="AJ130" s="56"/>
      <c r="AK130">
        <f>COUNTIF(TableA[#This Row], 1)</f>
        <v>2</v>
      </c>
      <c r="AL130">
        <f>COUNTIF(TableB[#This Row], 1)</f>
        <v>4</v>
      </c>
      <c r="AM130">
        <f>COUNTIF(TableC[#This Row], 1)</f>
        <v>3</v>
      </c>
      <c r="AN130">
        <f>COUNTIF(TableD[#This Row], 1)</f>
        <v>2</v>
      </c>
      <c r="AO130">
        <f>COUNTIF(TableE[#This Row], 1)</f>
        <v>3</v>
      </c>
      <c r="AP130">
        <f>COUNTIF(TableF[#This Row], 1)</f>
        <v>4</v>
      </c>
      <c r="AQ130">
        <f>COUNTIF(TableG[#This Row], 1)</f>
        <v>3</v>
      </c>
      <c r="AT130" s="16"/>
      <c r="AU130" s="13"/>
      <c r="AV130" s="78" t="s">
        <v>167</v>
      </c>
      <c r="AW130" s="85"/>
      <c r="AX130" s="91">
        <f t="shared" si="85"/>
        <v>0.66666666666666663</v>
      </c>
      <c r="AY130" s="71" t="s">
        <v>242</v>
      </c>
      <c r="AZ130" s="104">
        <f>COUNTIF(AX128:AX152, "&lt;0.5")-COUNTIF(AX128:AX152, "&lt;0.25")</f>
        <v>5</v>
      </c>
      <c r="BA130" s="103">
        <f t="shared" si="125"/>
        <v>0.2</v>
      </c>
      <c r="BB130" s="77">
        <f t="shared" si="86"/>
        <v>1</v>
      </c>
      <c r="BC130" s="71" t="s">
        <v>242</v>
      </c>
      <c r="BD130" s="104">
        <f>COUNTIF(BB128:BB152, "&lt;0.5")-COUNTIF(BB128:BB152, "&lt;0.25")</f>
        <v>0</v>
      </c>
      <c r="BE130" s="103">
        <f t="shared" si="126"/>
        <v>0</v>
      </c>
      <c r="BF130" s="77">
        <f t="shared" si="87"/>
        <v>0.75</v>
      </c>
      <c r="BG130" s="71" t="s">
        <v>242</v>
      </c>
      <c r="BH130" s="104">
        <f>COUNTIF(BF128:BF152, "&lt;0.5")-COUNTIF(BF128:BF152, "&lt;0.25")</f>
        <v>0</v>
      </c>
      <c r="BI130" s="103">
        <f t="shared" si="127"/>
        <v>0</v>
      </c>
      <c r="BJ130" s="77">
        <f t="shared" si="88"/>
        <v>0.5</v>
      </c>
      <c r="BK130" s="71" t="s">
        <v>242</v>
      </c>
      <c r="BL130" s="104">
        <f>COUNTIF(BJ128:BJ152, "&lt;0.5")-COUNTIF(BJ128:BJ152, "&lt;0.25")</f>
        <v>6</v>
      </c>
      <c r="BM130" s="103">
        <f t="shared" si="128"/>
        <v>0.24</v>
      </c>
      <c r="BN130" s="77">
        <f t="shared" si="89"/>
        <v>1</v>
      </c>
      <c r="BO130" s="71" t="s">
        <v>242</v>
      </c>
      <c r="BP130" s="104">
        <f>COUNTIF(BN128:BN152, "&lt;0.5")-COUNTIF(BN128:BN152, "&lt;0.25")</f>
        <v>4</v>
      </c>
      <c r="BQ130" s="103">
        <f t="shared" si="129"/>
        <v>0.16</v>
      </c>
      <c r="BR130" s="77">
        <f t="shared" si="90"/>
        <v>1</v>
      </c>
      <c r="BS130" s="71" t="s">
        <v>242</v>
      </c>
      <c r="BT130" s="104">
        <f>COUNTIF(BR128:BR152, "&lt;0.5")-COUNTIF(BR128:BR152, "&lt;0.25")</f>
        <v>0</v>
      </c>
      <c r="BU130" s="103">
        <f t="shared" si="130"/>
        <v>0</v>
      </c>
      <c r="BV130" s="92">
        <f t="shared" si="91"/>
        <v>1</v>
      </c>
      <c r="BW130" s="71" t="s">
        <v>242</v>
      </c>
      <c r="BX130" s="104">
        <f>COUNTIF(BV128:BV152, "&lt;0.5")-COUNTIF(BV128:BV152, "&lt;0.25")</f>
        <v>0</v>
      </c>
      <c r="BY130" s="103">
        <f t="shared" si="131"/>
        <v>0</v>
      </c>
      <c r="CA130" s="71" t="s">
        <v>242</v>
      </c>
      <c r="CB130" s="104">
        <f>COUNTIF(AX128:BV152, "&lt;0.5")-COUNTIF(AX128:BV152, "&lt;0.25")</f>
        <v>18</v>
      </c>
      <c r="CC130" s="103">
        <f t="shared" si="132"/>
        <v>7.6595744680851063E-2</v>
      </c>
      <c r="CD130" s="72"/>
      <c r="CE130" s="72"/>
    </row>
    <row r="131" spans="2:83" ht="29.25" x14ac:dyDescent="0.25">
      <c r="B131" s="16"/>
      <c r="C131" s="13"/>
      <c r="D131" s="40" t="s">
        <v>168</v>
      </c>
      <c r="E131" s="56"/>
      <c r="F131" s="47">
        <v>1</v>
      </c>
      <c r="G131" s="1">
        <v>0</v>
      </c>
      <c r="H131" s="33">
        <v>0</v>
      </c>
      <c r="I131" s="45">
        <v>1</v>
      </c>
      <c r="J131" s="1">
        <v>1</v>
      </c>
      <c r="K131" s="1">
        <v>1</v>
      </c>
      <c r="L131" s="33">
        <v>1</v>
      </c>
      <c r="M131" s="45">
        <v>1</v>
      </c>
      <c r="N131" s="1">
        <v>0</v>
      </c>
      <c r="O131" s="1">
        <v>1</v>
      </c>
      <c r="P131" s="5">
        <v>1</v>
      </c>
      <c r="Q131" s="45">
        <v>1</v>
      </c>
      <c r="R131" s="1">
        <v>1</v>
      </c>
      <c r="S131" s="1">
        <v>0</v>
      </c>
      <c r="T131" s="5">
        <v>0</v>
      </c>
      <c r="U131" s="45">
        <v>1</v>
      </c>
      <c r="V131" s="1">
        <v>1</v>
      </c>
      <c r="W131" s="33">
        <v>1</v>
      </c>
      <c r="X131" s="45">
        <v>0</v>
      </c>
      <c r="Y131" s="1">
        <v>1</v>
      </c>
      <c r="Z131" s="1">
        <v>1</v>
      </c>
      <c r="AA131" s="33">
        <v>1</v>
      </c>
      <c r="AB131" s="47">
        <v>1</v>
      </c>
      <c r="AC131" s="13">
        <v>1</v>
      </c>
      <c r="AD131" s="39">
        <v>1</v>
      </c>
      <c r="AG131" s="16"/>
      <c r="AH131" s="13"/>
      <c r="AI131" s="40" t="s">
        <v>168</v>
      </c>
      <c r="AJ131" s="56"/>
      <c r="AK131">
        <f>COUNTIF(TableA[#This Row], 1)</f>
        <v>1</v>
      </c>
      <c r="AL131">
        <f>COUNTIF(TableB[#This Row], 1)</f>
        <v>4</v>
      </c>
      <c r="AM131">
        <f>COUNTIF(TableC[#This Row], 1)</f>
        <v>3</v>
      </c>
      <c r="AN131">
        <f>COUNTIF(TableD[#This Row], 1)</f>
        <v>2</v>
      </c>
      <c r="AO131">
        <f>COUNTIF(TableE[#This Row], 1)</f>
        <v>3</v>
      </c>
      <c r="AP131">
        <f>COUNTIF(TableF[#This Row], 1)</f>
        <v>3</v>
      </c>
      <c r="AQ131">
        <f>COUNTIF(TableG[#This Row], 1)</f>
        <v>3</v>
      </c>
      <c r="AT131" s="16"/>
      <c r="AU131" s="13"/>
      <c r="AV131" s="78" t="s">
        <v>168</v>
      </c>
      <c r="AW131" s="85"/>
      <c r="AX131" s="91">
        <f t="shared" si="85"/>
        <v>0.33333333333333331</v>
      </c>
      <c r="AY131" s="71" t="s">
        <v>241</v>
      </c>
      <c r="AZ131" s="104">
        <f>COUNTIF(AX128:AX152, "&lt;0.25")-COUNTIF(AX128:AX152, "&lt;0")</f>
        <v>3</v>
      </c>
      <c r="BA131" s="103">
        <f t="shared" si="125"/>
        <v>0.12</v>
      </c>
      <c r="BB131" s="77">
        <f t="shared" si="86"/>
        <v>1</v>
      </c>
      <c r="BC131" s="71" t="s">
        <v>241</v>
      </c>
      <c r="BD131" s="104">
        <f>COUNTIF(BB128:BB152, "&lt;0.25")-COUNTIF(BB128:BB152, "&lt;0")</f>
        <v>0</v>
      </c>
      <c r="BE131" s="103">
        <f t="shared" si="126"/>
        <v>0</v>
      </c>
      <c r="BF131" s="77">
        <f t="shared" si="87"/>
        <v>0.75</v>
      </c>
      <c r="BG131" s="71" t="s">
        <v>241</v>
      </c>
      <c r="BH131" s="104">
        <f>COUNTIF(BF128:BF152, "&lt;0.25")-COUNTIF(BF128:BF152, "&lt;0")</f>
        <v>0</v>
      </c>
      <c r="BI131" s="103">
        <f t="shared" si="127"/>
        <v>0</v>
      </c>
      <c r="BJ131" s="77">
        <f t="shared" si="88"/>
        <v>0.5</v>
      </c>
      <c r="BK131" s="71" t="s">
        <v>241</v>
      </c>
      <c r="BL131" s="104">
        <f>COUNTIF(BJ128:BJ152, "&lt;0.25")-COUNTIF(BJ128:BJ152, "&lt;0")</f>
        <v>0</v>
      </c>
      <c r="BM131" s="103">
        <f t="shared" si="128"/>
        <v>0</v>
      </c>
      <c r="BN131" s="77">
        <f t="shared" si="89"/>
        <v>1</v>
      </c>
      <c r="BO131" s="71" t="s">
        <v>241</v>
      </c>
      <c r="BP131" s="104">
        <f>COUNTIF(BN128:BN152, "&lt;0.25")-COUNTIF(BN128:BN152, "&lt;0")</f>
        <v>4</v>
      </c>
      <c r="BQ131" s="103">
        <f t="shared" si="129"/>
        <v>0.16</v>
      </c>
      <c r="BR131" s="77">
        <f t="shared" si="90"/>
        <v>0.75</v>
      </c>
      <c r="BS131" s="71" t="s">
        <v>241</v>
      </c>
      <c r="BT131" s="104">
        <f>COUNTIF(BR128:BR152, "&lt;0.25")-COUNTIF(BR128:BR152, "&lt;0")</f>
        <v>0</v>
      </c>
      <c r="BU131" s="103">
        <f t="shared" si="130"/>
        <v>0</v>
      </c>
      <c r="BV131" s="92">
        <f t="shared" si="91"/>
        <v>1</v>
      </c>
      <c r="BW131" s="71" t="s">
        <v>241</v>
      </c>
      <c r="BX131" s="104">
        <f>COUNTIF(BV128:BV152, "&lt;0.25")-COUNTIF(BV128:BV152, "&lt;0")</f>
        <v>0</v>
      </c>
      <c r="BY131" s="103">
        <f t="shared" si="131"/>
        <v>0</v>
      </c>
      <c r="CA131" s="71" t="s">
        <v>241</v>
      </c>
      <c r="CB131" s="104">
        <f>COUNTIF(AX127:BV137, "&lt;0.25")-COUNTIF(AX127:BV137, "&lt;0")</f>
        <v>29</v>
      </c>
      <c r="CC131" s="103">
        <f t="shared" si="132"/>
        <v>0.12340425531914893</v>
      </c>
      <c r="CD131" s="72"/>
      <c r="CE131" s="72"/>
    </row>
    <row r="132" spans="2:83" ht="29.25" x14ac:dyDescent="0.25">
      <c r="B132" s="16"/>
      <c r="C132" s="13"/>
      <c r="D132" s="40" t="s">
        <v>169</v>
      </c>
      <c r="E132" s="56"/>
      <c r="F132" s="47">
        <v>0</v>
      </c>
      <c r="G132" s="1">
        <v>0</v>
      </c>
      <c r="H132" s="33">
        <v>0</v>
      </c>
      <c r="I132" s="45">
        <v>1</v>
      </c>
      <c r="J132" s="1">
        <v>1</v>
      </c>
      <c r="K132" s="1">
        <v>1</v>
      </c>
      <c r="L132" s="33">
        <v>1</v>
      </c>
      <c r="M132" s="45">
        <v>0</v>
      </c>
      <c r="N132" s="1">
        <v>1</v>
      </c>
      <c r="O132" s="1">
        <v>1</v>
      </c>
      <c r="P132" s="5">
        <v>1</v>
      </c>
      <c r="Q132" s="45">
        <v>1</v>
      </c>
      <c r="R132" s="1">
        <v>0</v>
      </c>
      <c r="S132" s="1">
        <v>0</v>
      </c>
      <c r="T132" s="5">
        <v>0</v>
      </c>
      <c r="U132" s="45">
        <v>1</v>
      </c>
      <c r="V132" s="1">
        <v>1</v>
      </c>
      <c r="W132" s="33">
        <v>1</v>
      </c>
      <c r="X132" s="45">
        <v>0</v>
      </c>
      <c r="Y132" s="1">
        <v>1</v>
      </c>
      <c r="Z132" s="1">
        <v>0</v>
      </c>
      <c r="AA132" s="33">
        <v>1</v>
      </c>
      <c r="AB132" s="47">
        <v>1</v>
      </c>
      <c r="AC132" s="13">
        <v>1</v>
      </c>
      <c r="AD132" s="39">
        <v>1</v>
      </c>
      <c r="AG132" s="16"/>
      <c r="AH132" s="13"/>
      <c r="AI132" s="40" t="s">
        <v>169</v>
      </c>
      <c r="AJ132" s="56"/>
      <c r="AK132">
        <f>COUNTIF(TableA[#This Row], 1)</f>
        <v>0</v>
      </c>
      <c r="AL132">
        <f>COUNTIF(TableB[#This Row], 1)</f>
        <v>4</v>
      </c>
      <c r="AM132">
        <f>COUNTIF(TableC[#This Row], 1)</f>
        <v>3</v>
      </c>
      <c r="AN132">
        <f>COUNTIF(TableD[#This Row], 1)</f>
        <v>1</v>
      </c>
      <c r="AO132">
        <f>COUNTIF(TableE[#This Row], 1)</f>
        <v>3</v>
      </c>
      <c r="AP132">
        <f>COUNTIF(TableF[#This Row], 1)</f>
        <v>2</v>
      </c>
      <c r="AQ132">
        <f>COUNTIF(TableG[#This Row], 1)</f>
        <v>3</v>
      </c>
      <c r="AT132" s="16"/>
      <c r="AU132" s="13"/>
      <c r="AV132" s="78" t="s">
        <v>169</v>
      </c>
      <c r="AW132" s="85"/>
      <c r="AX132" s="91">
        <f t="shared" si="85"/>
        <v>0</v>
      </c>
      <c r="AY132" s="71" t="s">
        <v>247</v>
      </c>
      <c r="AZ132">
        <f>COUNT(AX128:AX152)</f>
        <v>25</v>
      </c>
      <c r="BA132" s="103">
        <f t="shared" si="125"/>
        <v>1</v>
      </c>
      <c r="BB132" s="77">
        <f t="shared" si="86"/>
        <v>1</v>
      </c>
      <c r="BC132" s="71" t="s">
        <v>247</v>
      </c>
      <c r="BD132">
        <f>COUNT(BB128:BB152)</f>
        <v>25</v>
      </c>
      <c r="BE132" s="103">
        <f t="shared" si="126"/>
        <v>1</v>
      </c>
      <c r="BF132" s="77">
        <f t="shared" si="87"/>
        <v>0.75</v>
      </c>
      <c r="BG132" s="71" t="s">
        <v>247</v>
      </c>
      <c r="BH132">
        <f>COUNT(BF128:BF152)</f>
        <v>25</v>
      </c>
      <c r="BI132" s="103">
        <f t="shared" si="127"/>
        <v>1</v>
      </c>
      <c r="BJ132" s="77">
        <f t="shared" si="88"/>
        <v>0.25</v>
      </c>
      <c r="BK132" s="71" t="s">
        <v>247</v>
      </c>
      <c r="BL132">
        <f>COUNT(BJ128:BJ152)</f>
        <v>25</v>
      </c>
      <c r="BM132" s="103">
        <f t="shared" si="128"/>
        <v>1</v>
      </c>
      <c r="BN132" s="77">
        <f t="shared" si="89"/>
        <v>1</v>
      </c>
      <c r="BO132" s="71" t="s">
        <v>247</v>
      </c>
      <c r="BP132">
        <f>COUNT(BN128:BN152)</f>
        <v>25</v>
      </c>
      <c r="BQ132" s="103">
        <f t="shared" si="129"/>
        <v>1</v>
      </c>
      <c r="BR132" s="77">
        <f t="shared" si="90"/>
        <v>0.5</v>
      </c>
      <c r="BS132" s="71" t="s">
        <v>247</v>
      </c>
      <c r="BT132">
        <f>COUNT(BR128:BR152)</f>
        <v>25</v>
      </c>
      <c r="BU132" s="103">
        <f t="shared" si="130"/>
        <v>1</v>
      </c>
      <c r="BV132" s="92">
        <f t="shared" si="91"/>
        <v>1</v>
      </c>
      <c r="BW132" s="71" t="s">
        <v>247</v>
      </c>
      <c r="BX132">
        <f>COUNT(BV128:BV152)</f>
        <v>25</v>
      </c>
      <c r="BY132" s="103">
        <f t="shared" si="131"/>
        <v>1</v>
      </c>
      <c r="CA132" s="71" t="s">
        <v>247</v>
      </c>
      <c r="CB132">
        <f>COUNT(AX128:BV152)</f>
        <v>235</v>
      </c>
      <c r="CC132" s="103">
        <f t="shared" si="132"/>
        <v>1</v>
      </c>
      <c r="CD132" s="72"/>
      <c r="CE132" s="72"/>
    </row>
    <row r="133" spans="2:83" ht="29.25" x14ac:dyDescent="0.25">
      <c r="B133" s="16"/>
      <c r="C133" s="13"/>
      <c r="D133" s="40" t="s">
        <v>170</v>
      </c>
      <c r="E133" s="56"/>
      <c r="F133" s="47">
        <v>0</v>
      </c>
      <c r="G133" s="1">
        <v>0</v>
      </c>
      <c r="H133" s="33">
        <v>0</v>
      </c>
      <c r="I133" s="45">
        <v>1</v>
      </c>
      <c r="J133" s="1">
        <v>1</v>
      </c>
      <c r="K133" s="1">
        <v>1</v>
      </c>
      <c r="L133" s="33">
        <v>1</v>
      </c>
      <c r="M133" s="45">
        <v>1</v>
      </c>
      <c r="N133" s="1">
        <v>0</v>
      </c>
      <c r="O133" s="1">
        <v>1</v>
      </c>
      <c r="P133" s="5">
        <v>1</v>
      </c>
      <c r="Q133" s="45">
        <v>1</v>
      </c>
      <c r="R133" s="1">
        <v>0</v>
      </c>
      <c r="S133" s="1">
        <v>0</v>
      </c>
      <c r="T133" s="5">
        <v>0</v>
      </c>
      <c r="U133" s="45">
        <v>1</v>
      </c>
      <c r="V133" s="1">
        <v>1</v>
      </c>
      <c r="W133" s="33">
        <v>1</v>
      </c>
      <c r="X133" s="45">
        <v>1</v>
      </c>
      <c r="Y133" s="1">
        <v>1</v>
      </c>
      <c r="Z133" s="1">
        <v>0</v>
      </c>
      <c r="AA133" s="33">
        <v>1</v>
      </c>
      <c r="AB133" s="47">
        <v>1</v>
      </c>
      <c r="AC133" s="13">
        <v>1</v>
      </c>
      <c r="AD133" s="39">
        <v>1</v>
      </c>
      <c r="AG133" s="16"/>
      <c r="AH133" s="13"/>
      <c r="AI133" s="40" t="s">
        <v>170</v>
      </c>
      <c r="AJ133" s="56"/>
      <c r="AK133">
        <f>COUNTIF(TableA[#This Row], 1)</f>
        <v>0</v>
      </c>
      <c r="AL133">
        <f>COUNTIF(TableB[#This Row], 1)</f>
        <v>4</v>
      </c>
      <c r="AM133">
        <f>COUNTIF(TableC[#This Row], 1)</f>
        <v>3</v>
      </c>
      <c r="AN133">
        <f>COUNTIF(TableD[#This Row], 1)</f>
        <v>1</v>
      </c>
      <c r="AO133">
        <f>COUNTIF(TableE[#This Row], 1)</f>
        <v>3</v>
      </c>
      <c r="AP133">
        <f>COUNTIF(TableF[#This Row], 1)</f>
        <v>3</v>
      </c>
      <c r="AQ133">
        <f>COUNTIF(TableG[#This Row], 1)</f>
        <v>3</v>
      </c>
      <c r="AT133" s="16"/>
      <c r="AU133" s="13"/>
      <c r="AV133" s="78" t="s">
        <v>170</v>
      </c>
      <c r="AW133" s="85"/>
      <c r="AX133" s="91">
        <f t="shared" si="85"/>
        <v>0</v>
      </c>
      <c r="AY133" s="108"/>
      <c r="AZ133" s="108"/>
      <c r="BA133" s="108"/>
      <c r="BB133" s="77">
        <f t="shared" si="86"/>
        <v>1</v>
      </c>
      <c r="BC133" s="77"/>
      <c r="BD133" s="77"/>
      <c r="BE133" s="77"/>
      <c r="BF133" s="77">
        <f t="shared" si="87"/>
        <v>0.75</v>
      </c>
      <c r="BG133" s="77"/>
      <c r="BH133" s="77"/>
      <c r="BI133" s="77"/>
      <c r="BJ133" s="77">
        <f t="shared" si="88"/>
        <v>0.25</v>
      </c>
      <c r="BK133" s="77"/>
      <c r="BL133" s="77"/>
      <c r="BM133" s="77"/>
      <c r="BN133" s="77">
        <f t="shared" si="89"/>
        <v>1</v>
      </c>
      <c r="BO133" s="77"/>
      <c r="BP133" s="77"/>
      <c r="BQ133" s="77"/>
      <c r="BR133" s="77">
        <f t="shared" si="90"/>
        <v>0.75</v>
      </c>
      <c r="BS133" s="111"/>
      <c r="BT133" s="111"/>
      <c r="BU133" s="111"/>
      <c r="BV133" s="92">
        <f t="shared" si="91"/>
        <v>1</v>
      </c>
      <c r="BW133" s="116"/>
      <c r="BX133" s="116"/>
      <c r="BY133" s="116"/>
      <c r="CB133" s="71"/>
      <c r="CC133" s="71"/>
      <c r="CD133" s="72"/>
      <c r="CE133" s="72"/>
    </row>
    <row r="134" spans="2:83" ht="29.25" x14ac:dyDescent="0.25">
      <c r="B134" s="16"/>
      <c r="C134" s="13"/>
      <c r="D134" s="40" t="s">
        <v>171</v>
      </c>
      <c r="E134" s="56"/>
      <c r="F134" s="47">
        <v>0</v>
      </c>
      <c r="G134" s="1">
        <v>0</v>
      </c>
      <c r="H134" s="33">
        <v>0</v>
      </c>
      <c r="I134" s="45">
        <v>1</v>
      </c>
      <c r="J134" s="1">
        <v>0</v>
      </c>
      <c r="K134" s="1">
        <v>1</v>
      </c>
      <c r="L134" s="33">
        <v>1</v>
      </c>
      <c r="M134" s="45">
        <v>1</v>
      </c>
      <c r="N134" s="1">
        <v>1</v>
      </c>
      <c r="O134" s="1">
        <v>0</v>
      </c>
      <c r="P134" s="5">
        <v>1</v>
      </c>
      <c r="Q134" s="45">
        <v>1</v>
      </c>
      <c r="R134" s="1">
        <v>0</v>
      </c>
      <c r="S134" s="1">
        <v>0</v>
      </c>
      <c r="T134" s="5">
        <v>0</v>
      </c>
      <c r="U134" s="45">
        <v>1</v>
      </c>
      <c r="V134" s="1">
        <v>1</v>
      </c>
      <c r="W134" s="33">
        <v>1</v>
      </c>
      <c r="X134" s="45">
        <v>1</v>
      </c>
      <c r="Y134" s="1">
        <v>1</v>
      </c>
      <c r="Z134" s="1">
        <v>1</v>
      </c>
      <c r="AA134" s="33">
        <v>1</v>
      </c>
      <c r="AB134" s="47">
        <v>1</v>
      </c>
      <c r="AC134" s="13">
        <v>1</v>
      </c>
      <c r="AD134" s="39">
        <v>1</v>
      </c>
      <c r="AG134" s="16"/>
      <c r="AH134" s="13"/>
      <c r="AI134" s="40" t="s">
        <v>171</v>
      </c>
      <c r="AJ134" s="56"/>
      <c r="AK134">
        <f>COUNTIF(TableA[#This Row], 1)</f>
        <v>0</v>
      </c>
      <c r="AL134">
        <f>COUNTIF(TableB[#This Row], 1)</f>
        <v>3</v>
      </c>
      <c r="AM134">
        <f>COUNTIF(TableC[#This Row], 1)</f>
        <v>3</v>
      </c>
      <c r="AN134">
        <f>COUNTIF(TableD[#This Row], 1)</f>
        <v>1</v>
      </c>
      <c r="AO134">
        <f>COUNTIF(TableE[#This Row], 1)</f>
        <v>3</v>
      </c>
      <c r="AP134">
        <f>COUNTIF(TableF[#This Row], 1)</f>
        <v>4</v>
      </c>
      <c r="AQ134">
        <f>COUNTIF(TableG[#This Row], 1)</f>
        <v>3</v>
      </c>
      <c r="AT134" s="16"/>
      <c r="AU134" s="13"/>
      <c r="AV134" s="78" t="s">
        <v>171</v>
      </c>
      <c r="AW134" s="85"/>
      <c r="AX134" s="91">
        <f t="shared" si="85"/>
        <v>0</v>
      </c>
      <c r="AY134" s="108"/>
      <c r="AZ134" s="108"/>
      <c r="BA134" s="108"/>
      <c r="BB134" s="77">
        <f t="shared" si="86"/>
        <v>0.75</v>
      </c>
      <c r="BC134" s="77"/>
      <c r="BD134" s="77"/>
      <c r="BE134" s="77"/>
      <c r="BF134" s="77">
        <f t="shared" si="87"/>
        <v>0.75</v>
      </c>
      <c r="BG134" s="77"/>
      <c r="BH134" s="77"/>
      <c r="BI134" s="77"/>
      <c r="BJ134" s="77">
        <f t="shared" si="88"/>
        <v>0.25</v>
      </c>
      <c r="BK134" s="77"/>
      <c r="BL134" s="77"/>
      <c r="BM134" s="77"/>
      <c r="BN134" s="77">
        <f t="shared" si="89"/>
        <v>1</v>
      </c>
      <c r="BO134" s="77"/>
      <c r="BP134" s="77"/>
      <c r="BQ134" s="77"/>
      <c r="BR134" s="77">
        <f t="shared" si="90"/>
        <v>1</v>
      </c>
      <c r="BS134" s="111"/>
      <c r="BT134" s="111"/>
      <c r="BU134" s="111"/>
      <c r="BV134" s="92">
        <f t="shared" si="91"/>
        <v>1</v>
      </c>
      <c r="BW134" s="116"/>
      <c r="BX134" s="116"/>
      <c r="BY134" s="116"/>
      <c r="CB134" s="71"/>
      <c r="CC134" s="71"/>
      <c r="CD134" s="72"/>
      <c r="CE134" s="72"/>
    </row>
    <row r="135" spans="2:83" ht="29.25" x14ac:dyDescent="0.25">
      <c r="B135" s="16"/>
      <c r="C135" s="13"/>
      <c r="D135" s="40" t="s">
        <v>172</v>
      </c>
      <c r="E135" s="56"/>
      <c r="F135" s="47">
        <v>1</v>
      </c>
      <c r="G135" s="1">
        <v>0</v>
      </c>
      <c r="H135" s="33">
        <v>0</v>
      </c>
      <c r="I135" s="45">
        <v>1</v>
      </c>
      <c r="J135" s="1">
        <v>1</v>
      </c>
      <c r="K135" s="1">
        <v>1</v>
      </c>
      <c r="L135" s="33">
        <v>1</v>
      </c>
      <c r="M135" s="45">
        <v>1</v>
      </c>
      <c r="N135" s="1">
        <v>1</v>
      </c>
      <c r="O135" s="1">
        <v>1</v>
      </c>
      <c r="P135" s="5">
        <v>0</v>
      </c>
      <c r="Q135" s="45">
        <v>1</v>
      </c>
      <c r="R135" s="1">
        <v>0</v>
      </c>
      <c r="S135" s="1">
        <v>0</v>
      </c>
      <c r="T135" s="5">
        <v>0</v>
      </c>
      <c r="U135" s="45">
        <v>1</v>
      </c>
      <c r="V135" s="1">
        <v>1</v>
      </c>
      <c r="W135" s="33">
        <v>1</v>
      </c>
      <c r="X135" s="45">
        <v>1</v>
      </c>
      <c r="Y135" s="1">
        <v>1</v>
      </c>
      <c r="Z135" s="1">
        <v>1</v>
      </c>
      <c r="AA135" s="33">
        <v>1</v>
      </c>
      <c r="AB135" s="47">
        <v>1</v>
      </c>
      <c r="AC135" s="13">
        <v>1</v>
      </c>
      <c r="AD135" s="39">
        <v>1</v>
      </c>
      <c r="AG135" s="16"/>
      <c r="AH135" s="13"/>
      <c r="AI135" s="40" t="s">
        <v>172</v>
      </c>
      <c r="AJ135" s="56"/>
      <c r="AK135">
        <f>COUNTIF(TableA[#This Row], 1)</f>
        <v>1</v>
      </c>
      <c r="AL135">
        <f>COUNTIF(TableB[#This Row], 1)</f>
        <v>4</v>
      </c>
      <c r="AM135">
        <f>COUNTIF(TableC[#This Row], 1)</f>
        <v>3</v>
      </c>
      <c r="AN135">
        <f>COUNTIF(TableD[#This Row], 1)</f>
        <v>1</v>
      </c>
      <c r="AO135">
        <f>COUNTIF(TableE[#This Row], 1)</f>
        <v>3</v>
      </c>
      <c r="AP135">
        <f>COUNTIF(TableF[#This Row], 1)</f>
        <v>4</v>
      </c>
      <c r="AQ135">
        <f>COUNTIF(TableG[#This Row], 1)</f>
        <v>3</v>
      </c>
      <c r="AT135" s="16"/>
      <c r="AU135" s="13"/>
      <c r="AV135" s="78" t="s">
        <v>172</v>
      </c>
      <c r="AW135" s="85"/>
      <c r="AX135" s="91">
        <f t="shared" si="85"/>
        <v>0.33333333333333331</v>
      </c>
      <c r="AY135" s="108"/>
      <c r="AZ135" s="108"/>
      <c r="BA135" s="108"/>
      <c r="BB135" s="77">
        <f t="shared" si="86"/>
        <v>1</v>
      </c>
      <c r="BC135" s="77"/>
      <c r="BD135" s="77"/>
      <c r="BE135" s="77"/>
      <c r="BF135" s="77">
        <f t="shared" si="87"/>
        <v>0.75</v>
      </c>
      <c r="BG135" s="77"/>
      <c r="BH135" s="77"/>
      <c r="BI135" s="77"/>
      <c r="BJ135" s="77">
        <f t="shared" si="88"/>
        <v>0.25</v>
      </c>
      <c r="BK135" s="77"/>
      <c r="BL135" s="77"/>
      <c r="BM135" s="77"/>
      <c r="BN135" s="77">
        <f t="shared" si="89"/>
        <v>1</v>
      </c>
      <c r="BO135" s="77"/>
      <c r="BP135" s="77"/>
      <c r="BQ135" s="77"/>
      <c r="BR135" s="77">
        <f t="shared" si="90"/>
        <v>1</v>
      </c>
      <c r="BS135" s="111"/>
      <c r="BT135" s="111"/>
      <c r="BU135" s="111"/>
      <c r="BV135" s="92">
        <f t="shared" si="91"/>
        <v>1</v>
      </c>
      <c r="BW135" s="116"/>
      <c r="BX135" s="116"/>
      <c r="BY135" s="116"/>
      <c r="CB135" s="71"/>
      <c r="CC135" s="71"/>
      <c r="CD135" s="72"/>
      <c r="CE135" s="72"/>
    </row>
    <row r="136" spans="2:83" ht="43.5" x14ac:dyDescent="0.25">
      <c r="B136" s="16"/>
      <c r="C136" s="13"/>
      <c r="D136" s="40" t="s">
        <v>173</v>
      </c>
      <c r="E136" s="56"/>
      <c r="F136" s="47">
        <v>1</v>
      </c>
      <c r="G136" s="1">
        <v>0</v>
      </c>
      <c r="H136" s="33">
        <v>0</v>
      </c>
      <c r="I136" s="45">
        <v>1</v>
      </c>
      <c r="J136" s="1">
        <v>1</v>
      </c>
      <c r="K136" s="1">
        <v>1</v>
      </c>
      <c r="L136" s="33">
        <v>1</v>
      </c>
      <c r="M136" s="45">
        <v>1</v>
      </c>
      <c r="N136" s="1">
        <v>1</v>
      </c>
      <c r="O136" s="1">
        <v>1</v>
      </c>
      <c r="P136" s="5">
        <v>1</v>
      </c>
      <c r="Q136" s="45">
        <v>0</v>
      </c>
      <c r="R136" s="1">
        <v>1</v>
      </c>
      <c r="S136" s="1">
        <v>1</v>
      </c>
      <c r="T136" s="5">
        <v>1</v>
      </c>
      <c r="U136" s="45">
        <v>1</v>
      </c>
      <c r="V136" s="1">
        <v>1</v>
      </c>
      <c r="W136" s="33">
        <v>1</v>
      </c>
      <c r="X136" s="45">
        <v>1</v>
      </c>
      <c r="Y136" s="1">
        <v>1</v>
      </c>
      <c r="Z136" s="1">
        <v>0</v>
      </c>
      <c r="AA136" s="33">
        <v>0</v>
      </c>
      <c r="AB136" s="47">
        <v>1</v>
      </c>
      <c r="AC136" s="13">
        <v>1</v>
      </c>
      <c r="AD136" s="39">
        <v>1</v>
      </c>
      <c r="AG136" s="16"/>
      <c r="AH136" s="13"/>
      <c r="AI136" s="40" t="s">
        <v>173</v>
      </c>
      <c r="AJ136" s="56"/>
      <c r="AK136">
        <f>COUNTIF(TableA[#This Row], 1)</f>
        <v>1</v>
      </c>
      <c r="AL136">
        <f>COUNTIF(TableB[#This Row], 1)</f>
        <v>4</v>
      </c>
      <c r="AM136">
        <f>COUNTIF(TableC[#This Row], 1)</f>
        <v>4</v>
      </c>
      <c r="AN136">
        <f>COUNTIF(TableD[#This Row], 1)</f>
        <v>3</v>
      </c>
      <c r="AO136">
        <f>COUNTIF(TableE[#This Row], 1)</f>
        <v>3</v>
      </c>
      <c r="AP136">
        <f>COUNTIF(TableF[#This Row], 1)</f>
        <v>2</v>
      </c>
      <c r="AQ136">
        <f>COUNTIF(TableG[#This Row], 1)</f>
        <v>3</v>
      </c>
      <c r="AT136" s="16"/>
      <c r="AU136" s="13"/>
      <c r="AV136" s="78" t="s">
        <v>173</v>
      </c>
      <c r="AW136" s="85"/>
      <c r="AX136" s="91">
        <f t="shared" si="85"/>
        <v>0.33333333333333331</v>
      </c>
      <c r="AY136" s="108"/>
      <c r="AZ136" s="108"/>
      <c r="BA136" s="108"/>
      <c r="BB136" s="77">
        <f t="shared" si="86"/>
        <v>1</v>
      </c>
      <c r="BC136" s="77"/>
      <c r="BD136" s="77"/>
      <c r="BE136" s="77"/>
      <c r="BF136" s="77">
        <f t="shared" si="87"/>
        <v>1</v>
      </c>
      <c r="BG136" s="77"/>
      <c r="BH136" s="77"/>
      <c r="BI136" s="77"/>
      <c r="BJ136" s="77">
        <f t="shared" si="88"/>
        <v>0.75</v>
      </c>
      <c r="BK136" s="77"/>
      <c r="BL136" s="77"/>
      <c r="BM136" s="77"/>
      <c r="BN136" s="77">
        <f t="shared" si="89"/>
        <v>1</v>
      </c>
      <c r="BO136" s="77"/>
      <c r="BP136" s="77"/>
      <c r="BQ136" s="77"/>
      <c r="BR136" s="77">
        <f t="shared" si="90"/>
        <v>0.5</v>
      </c>
      <c r="BS136" s="111"/>
      <c r="BT136" s="111"/>
      <c r="BU136" s="111"/>
      <c r="BV136" s="92">
        <f t="shared" si="91"/>
        <v>1</v>
      </c>
      <c r="BW136" s="116"/>
      <c r="BX136" s="116"/>
      <c r="BY136" s="116"/>
      <c r="CB136" s="71"/>
      <c r="CC136" s="71"/>
      <c r="CD136" s="72"/>
      <c r="CE136" s="72"/>
    </row>
    <row r="137" spans="2:83" ht="29.25" x14ac:dyDescent="0.25">
      <c r="B137" s="16"/>
      <c r="C137" s="13"/>
      <c r="D137" s="40" t="s">
        <v>174</v>
      </c>
      <c r="E137" s="56"/>
      <c r="F137" s="47">
        <v>1</v>
      </c>
      <c r="G137" s="1">
        <v>0</v>
      </c>
      <c r="H137" s="33">
        <v>0</v>
      </c>
      <c r="I137" s="45">
        <v>1</v>
      </c>
      <c r="J137" s="1">
        <v>1</v>
      </c>
      <c r="K137" s="1">
        <v>1</v>
      </c>
      <c r="L137" s="33">
        <v>1</v>
      </c>
      <c r="M137" s="45">
        <v>1</v>
      </c>
      <c r="N137" s="1">
        <v>1</v>
      </c>
      <c r="O137" s="1">
        <v>1</v>
      </c>
      <c r="P137" s="5">
        <v>1</v>
      </c>
      <c r="Q137" s="45">
        <v>1</v>
      </c>
      <c r="R137" s="1">
        <v>0</v>
      </c>
      <c r="S137" s="1">
        <v>1</v>
      </c>
      <c r="T137" s="5">
        <v>1</v>
      </c>
      <c r="U137" s="45">
        <v>1</v>
      </c>
      <c r="V137" s="1">
        <v>1</v>
      </c>
      <c r="W137" s="33">
        <v>1</v>
      </c>
      <c r="X137" s="45">
        <v>1</v>
      </c>
      <c r="Y137" s="1">
        <v>1</v>
      </c>
      <c r="Z137" s="1">
        <v>1</v>
      </c>
      <c r="AA137" s="33">
        <v>1</v>
      </c>
      <c r="AB137" s="47">
        <v>1</v>
      </c>
      <c r="AC137" s="13">
        <v>1</v>
      </c>
      <c r="AD137" s="39">
        <v>1</v>
      </c>
      <c r="AG137" s="16"/>
      <c r="AH137" s="13"/>
      <c r="AI137" s="40" t="s">
        <v>174</v>
      </c>
      <c r="AJ137" s="56"/>
      <c r="AK137">
        <f>COUNTIF(TableA[#This Row], 1)</f>
        <v>1</v>
      </c>
      <c r="AL137">
        <f>COUNTIF(TableB[#This Row], 1)</f>
        <v>4</v>
      </c>
      <c r="AM137">
        <f>COUNTIF(TableC[#This Row], 1)</f>
        <v>4</v>
      </c>
      <c r="AN137">
        <f>COUNTIF(TableD[#This Row], 1)</f>
        <v>3</v>
      </c>
      <c r="AO137">
        <f>COUNTIF(TableE[#This Row], 1)</f>
        <v>3</v>
      </c>
      <c r="AP137">
        <f>COUNTIF(TableF[#This Row], 1)</f>
        <v>4</v>
      </c>
      <c r="AQ137">
        <f>COUNTIF(TableG[#This Row], 1)</f>
        <v>3</v>
      </c>
      <c r="AT137" s="16"/>
      <c r="AU137" s="13"/>
      <c r="AV137" s="78" t="s">
        <v>174</v>
      </c>
      <c r="AW137" s="85"/>
      <c r="AX137" s="91">
        <f t="shared" si="85"/>
        <v>0.33333333333333331</v>
      </c>
      <c r="AY137" s="108"/>
      <c r="AZ137" s="108"/>
      <c r="BA137" s="108"/>
      <c r="BB137" s="77">
        <f t="shared" si="86"/>
        <v>1</v>
      </c>
      <c r="BC137" s="77"/>
      <c r="BD137" s="77"/>
      <c r="BE137" s="77"/>
      <c r="BF137" s="77">
        <f t="shared" si="87"/>
        <v>1</v>
      </c>
      <c r="BG137" s="77"/>
      <c r="BH137" s="77"/>
      <c r="BI137" s="77"/>
      <c r="BJ137" s="77">
        <f t="shared" si="88"/>
        <v>0.75</v>
      </c>
      <c r="BK137" s="77"/>
      <c r="BL137" s="77"/>
      <c r="BM137" s="77"/>
      <c r="BN137" s="77">
        <f t="shared" si="89"/>
        <v>1</v>
      </c>
      <c r="BO137" s="77"/>
      <c r="BP137" s="77"/>
      <c r="BQ137" s="77"/>
      <c r="BR137" s="77">
        <f t="shared" si="90"/>
        <v>1</v>
      </c>
      <c r="BS137" s="111"/>
      <c r="BT137" s="111"/>
      <c r="BU137" s="111"/>
      <c r="BV137" s="92">
        <f t="shared" si="91"/>
        <v>1</v>
      </c>
      <c r="BW137" s="116"/>
      <c r="BX137" s="116"/>
      <c r="BY137" s="116"/>
      <c r="CB137" s="71"/>
      <c r="CC137" s="71"/>
      <c r="CD137" s="72"/>
      <c r="CE137" s="72"/>
    </row>
    <row r="138" spans="2:83" x14ac:dyDescent="0.25">
      <c r="B138" s="16"/>
      <c r="C138" s="13"/>
      <c r="D138" s="40" t="s">
        <v>175</v>
      </c>
      <c r="E138" s="56"/>
      <c r="F138" s="47">
        <v>1</v>
      </c>
      <c r="G138" s="1">
        <v>0</v>
      </c>
      <c r="H138" s="33">
        <v>0</v>
      </c>
      <c r="I138" s="45">
        <v>1</v>
      </c>
      <c r="J138" s="1">
        <v>1</v>
      </c>
      <c r="K138" s="1">
        <v>1</v>
      </c>
      <c r="L138" s="33">
        <v>1</v>
      </c>
      <c r="M138" s="45">
        <v>1</v>
      </c>
      <c r="N138" s="1">
        <v>1</v>
      </c>
      <c r="O138" s="1">
        <v>1</v>
      </c>
      <c r="P138" s="5">
        <v>1</v>
      </c>
      <c r="Q138" s="45">
        <v>1</v>
      </c>
      <c r="R138" s="1">
        <v>1</v>
      </c>
      <c r="S138" s="1">
        <v>0</v>
      </c>
      <c r="T138" s="5">
        <v>1</v>
      </c>
      <c r="U138" s="45">
        <v>1</v>
      </c>
      <c r="V138" s="1">
        <v>1</v>
      </c>
      <c r="W138" s="33">
        <v>1</v>
      </c>
      <c r="X138" s="45">
        <v>1</v>
      </c>
      <c r="Y138" s="1">
        <v>1</v>
      </c>
      <c r="Z138" s="1">
        <v>1</v>
      </c>
      <c r="AA138" s="33">
        <v>1</v>
      </c>
      <c r="AB138" s="47">
        <v>1</v>
      </c>
      <c r="AC138" s="13">
        <v>1</v>
      </c>
      <c r="AD138" s="39">
        <v>1</v>
      </c>
      <c r="AG138" s="16"/>
      <c r="AH138" s="13"/>
      <c r="AI138" s="40" t="s">
        <v>175</v>
      </c>
      <c r="AJ138" s="56"/>
      <c r="AK138">
        <f>COUNTIF(TableA[#This Row], 1)</f>
        <v>1</v>
      </c>
      <c r="AL138">
        <f>COUNTIF(TableB[#This Row], 1)</f>
        <v>4</v>
      </c>
      <c r="AM138">
        <f>COUNTIF(TableC[#This Row], 1)</f>
        <v>4</v>
      </c>
      <c r="AN138">
        <f>COUNTIF(TableD[#This Row], 1)</f>
        <v>3</v>
      </c>
      <c r="AO138">
        <f>COUNTIF(TableE[#This Row], 1)</f>
        <v>3</v>
      </c>
      <c r="AP138">
        <f>COUNTIF(TableF[#This Row], 1)</f>
        <v>4</v>
      </c>
      <c r="AQ138">
        <f>COUNTIF(TableG[#This Row], 1)</f>
        <v>3</v>
      </c>
      <c r="AT138" s="16"/>
      <c r="AU138" s="13"/>
      <c r="AV138" s="78" t="s">
        <v>175</v>
      </c>
      <c r="AW138" s="85"/>
      <c r="AX138" s="91">
        <f t="shared" si="85"/>
        <v>0.33333333333333331</v>
      </c>
      <c r="AY138" s="108"/>
      <c r="AZ138" s="108"/>
      <c r="BA138" s="108"/>
      <c r="BB138" s="77">
        <f t="shared" si="86"/>
        <v>1</v>
      </c>
      <c r="BC138" s="77"/>
      <c r="BD138" s="77"/>
      <c r="BE138" s="77"/>
      <c r="BF138" s="77">
        <f t="shared" si="87"/>
        <v>1</v>
      </c>
      <c r="BG138" s="77"/>
      <c r="BH138" s="77"/>
      <c r="BI138" s="77"/>
      <c r="BJ138" s="77">
        <f t="shared" si="88"/>
        <v>0.75</v>
      </c>
      <c r="BK138" s="77"/>
      <c r="BL138" s="77"/>
      <c r="BM138" s="77"/>
      <c r="BN138" s="77">
        <f t="shared" si="89"/>
        <v>1</v>
      </c>
      <c r="BO138" s="77"/>
      <c r="BP138" s="77"/>
      <c r="BQ138" s="77"/>
      <c r="BR138" s="77">
        <f t="shared" si="90"/>
        <v>1</v>
      </c>
      <c r="BS138" s="111"/>
      <c r="BT138" s="111"/>
      <c r="BU138" s="111"/>
      <c r="BV138" s="92">
        <f t="shared" si="91"/>
        <v>1</v>
      </c>
      <c r="BW138" s="116"/>
      <c r="BX138" s="116"/>
      <c r="BY138" s="116"/>
      <c r="CB138" s="71"/>
      <c r="CC138" s="71"/>
      <c r="CD138" s="72"/>
      <c r="CE138" s="72"/>
    </row>
    <row r="139" spans="2:83" ht="72" x14ac:dyDescent="0.25">
      <c r="B139" s="16"/>
      <c r="C139" s="13"/>
      <c r="D139" s="40" t="s">
        <v>176</v>
      </c>
      <c r="E139" s="56"/>
      <c r="F139" s="47">
        <v>1</v>
      </c>
      <c r="G139" s="1">
        <v>1</v>
      </c>
      <c r="H139" s="33">
        <v>0</v>
      </c>
      <c r="I139" s="45">
        <v>1</v>
      </c>
      <c r="J139" s="1">
        <v>1</v>
      </c>
      <c r="K139" s="1">
        <v>1</v>
      </c>
      <c r="L139" s="33">
        <v>1</v>
      </c>
      <c r="M139" s="45">
        <v>1</v>
      </c>
      <c r="N139" s="1">
        <v>1</v>
      </c>
      <c r="O139" s="1">
        <v>1</v>
      </c>
      <c r="P139" s="5">
        <v>1</v>
      </c>
      <c r="Q139" s="45">
        <v>1</v>
      </c>
      <c r="R139" s="1">
        <v>1</v>
      </c>
      <c r="S139" s="1">
        <v>1</v>
      </c>
      <c r="T139" s="5">
        <v>0</v>
      </c>
      <c r="U139" s="45">
        <v>1</v>
      </c>
      <c r="V139" s="1">
        <v>1</v>
      </c>
      <c r="W139" s="33">
        <v>0</v>
      </c>
      <c r="X139" s="45">
        <v>1</v>
      </c>
      <c r="Y139" s="1">
        <v>1</v>
      </c>
      <c r="Z139" s="1">
        <v>0</v>
      </c>
      <c r="AA139" s="33">
        <v>1</v>
      </c>
      <c r="AB139" s="47">
        <v>1</v>
      </c>
      <c r="AC139" s="13">
        <v>1</v>
      </c>
      <c r="AD139" s="39">
        <v>1</v>
      </c>
      <c r="AG139" s="16"/>
      <c r="AH139" s="13"/>
      <c r="AI139" s="40" t="s">
        <v>176</v>
      </c>
      <c r="AJ139" s="56"/>
      <c r="AK139">
        <f>COUNTIF(TableA[#This Row], 1)</f>
        <v>2</v>
      </c>
      <c r="AL139">
        <f>COUNTIF(TableB[#This Row], 1)</f>
        <v>4</v>
      </c>
      <c r="AM139">
        <f>COUNTIF(TableC[#This Row], 1)</f>
        <v>4</v>
      </c>
      <c r="AN139">
        <f>COUNTIF(TableD[#This Row], 1)</f>
        <v>3</v>
      </c>
      <c r="AO139">
        <f>COUNTIF(TableE[#This Row], 1)</f>
        <v>2</v>
      </c>
      <c r="AP139">
        <f>COUNTIF(TableF[#This Row], 1)</f>
        <v>3</v>
      </c>
      <c r="AQ139">
        <f>COUNTIF(TableG[#This Row], 1)</f>
        <v>3</v>
      </c>
      <c r="AT139" s="16"/>
      <c r="AU139" s="13"/>
      <c r="AV139" s="78" t="s">
        <v>176</v>
      </c>
      <c r="AW139" s="85"/>
      <c r="AX139" s="91">
        <f t="shared" ref="AX139:AX195" si="133">AK139/AK$6</f>
        <v>0.66666666666666663</v>
      </c>
      <c r="AY139" s="108"/>
      <c r="AZ139" s="108"/>
      <c r="BA139" s="108"/>
      <c r="BB139" s="77">
        <f t="shared" ref="BB139:BB195" si="134">AL139/AL$6</f>
        <v>1</v>
      </c>
      <c r="BC139" s="77"/>
      <c r="BD139" s="77"/>
      <c r="BE139" s="77"/>
      <c r="BF139" s="77">
        <f t="shared" ref="BF139:BF195" si="135">AM139/AM$6</f>
        <v>1</v>
      </c>
      <c r="BG139" s="77"/>
      <c r="BH139" s="77"/>
      <c r="BI139" s="77"/>
      <c r="BJ139" s="77">
        <f t="shared" ref="BJ139:BJ195" si="136">AN139/AN$6</f>
        <v>0.75</v>
      </c>
      <c r="BK139" s="77"/>
      <c r="BL139" s="77"/>
      <c r="BM139" s="77"/>
      <c r="BN139" s="77">
        <f t="shared" ref="BN139:BN195" si="137">AO139/AO$6</f>
        <v>0.66666666666666663</v>
      </c>
      <c r="BO139" s="77"/>
      <c r="BP139" s="77"/>
      <c r="BQ139" s="77"/>
      <c r="BR139" s="77">
        <f t="shared" ref="BR139:BR195" si="138">AP139/AP$6</f>
        <v>0.75</v>
      </c>
      <c r="BS139" s="111"/>
      <c r="BT139" s="111"/>
      <c r="BU139" s="111"/>
      <c r="BV139" s="92">
        <f t="shared" ref="BV139:BV195" si="139">AQ139/AQ$6</f>
        <v>1</v>
      </c>
      <c r="BW139" s="116"/>
      <c r="BX139" s="116"/>
      <c r="BY139" s="116"/>
      <c r="CB139" s="71"/>
      <c r="CC139" s="71"/>
      <c r="CD139" s="72"/>
      <c r="CE139" s="72"/>
    </row>
    <row r="140" spans="2:83" ht="43.5" x14ac:dyDescent="0.25">
      <c r="B140" s="16"/>
      <c r="C140" s="13"/>
      <c r="D140" s="40" t="s">
        <v>177</v>
      </c>
      <c r="E140" s="56"/>
      <c r="F140" s="47">
        <v>1</v>
      </c>
      <c r="G140" s="1">
        <v>1</v>
      </c>
      <c r="H140" s="33">
        <v>1</v>
      </c>
      <c r="I140" s="45">
        <v>1</v>
      </c>
      <c r="J140" s="1">
        <v>1</v>
      </c>
      <c r="K140" s="1">
        <v>1</v>
      </c>
      <c r="L140" s="33">
        <v>1</v>
      </c>
      <c r="M140" s="45">
        <v>1</v>
      </c>
      <c r="N140" s="1">
        <v>1</v>
      </c>
      <c r="O140" s="1">
        <v>1</v>
      </c>
      <c r="P140" s="5">
        <v>1</v>
      </c>
      <c r="Q140" s="45">
        <v>1</v>
      </c>
      <c r="R140" s="1">
        <v>1</v>
      </c>
      <c r="S140" s="1">
        <v>1</v>
      </c>
      <c r="T140" s="5">
        <v>1</v>
      </c>
      <c r="U140" s="45">
        <v>0</v>
      </c>
      <c r="V140" s="1">
        <v>1</v>
      </c>
      <c r="W140" s="33">
        <v>0</v>
      </c>
      <c r="X140" s="45">
        <v>1</v>
      </c>
      <c r="Y140" s="1">
        <v>1</v>
      </c>
      <c r="Z140" s="1">
        <v>1</v>
      </c>
      <c r="AA140" s="33">
        <v>1</v>
      </c>
      <c r="AB140" s="47">
        <v>1</v>
      </c>
      <c r="AC140" s="13">
        <v>1</v>
      </c>
      <c r="AD140" s="39">
        <v>1</v>
      </c>
      <c r="AG140" s="16"/>
      <c r="AH140" s="13"/>
      <c r="AI140" s="40" t="s">
        <v>177</v>
      </c>
      <c r="AJ140" s="56"/>
      <c r="AK140">
        <f>COUNTIF(TableA[#This Row], 1)</f>
        <v>3</v>
      </c>
      <c r="AL140">
        <f>COUNTIF(TableB[#This Row], 1)</f>
        <v>4</v>
      </c>
      <c r="AM140">
        <f>COUNTIF(TableC[#This Row], 1)</f>
        <v>4</v>
      </c>
      <c r="AN140">
        <f>COUNTIF(TableD[#This Row], 1)</f>
        <v>4</v>
      </c>
      <c r="AO140">
        <f>COUNTIF(TableE[#This Row], 1)</f>
        <v>1</v>
      </c>
      <c r="AP140">
        <f>COUNTIF(TableF[#This Row], 1)</f>
        <v>4</v>
      </c>
      <c r="AQ140">
        <f>COUNTIF(TableG[#This Row], 1)</f>
        <v>3</v>
      </c>
      <c r="AT140" s="16"/>
      <c r="AU140" s="13"/>
      <c r="AV140" s="78" t="s">
        <v>177</v>
      </c>
      <c r="AW140" s="85"/>
      <c r="AX140" s="91">
        <f t="shared" si="133"/>
        <v>1</v>
      </c>
      <c r="AY140" s="108"/>
      <c r="AZ140" s="108"/>
      <c r="BA140" s="108"/>
      <c r="BB140" s="77">
        <f t="shared" si="134"/>
        <v>1</v>
      </c>
      <c r="BC140" s="77"/>
      <c r="BD140" s="77"/>
      <c r="BE140" s="77"/>
      <c r="BF140" s="77">
        <f t="shared" si="135"/>
        <v>1</v>
      </c>
      <c r="BG140" s="77"/>
      <c r="BH140" s="77"/>
      <c r="BI140" s="77"/>
      <c r="BJ140" s="77">
        <f t="shared" si="136"/>
        <v>1</v>
      </c>
      <c r="BK140" s="77"/>
      <c r="BL140" s="77"/>
      <c r="BM140" s="77"/>
      <c r="BN140" s="77">
        <f t="shared" si="137"/>
        <v>0.33333333333333331</v>
      </c>
      <c r="BO140" s="77"/>
      <c r="BP140" s="77"/>
      <c r="BQ140" s="77"/>
      <c r="BR140" s="77">
        <f t="shared" si="138"/>
        <v>1</v>
      </c>
      <c r="BS140" s="111"/>
      <c r="BT140" s="111"/>
      <c r="BU140" s="111"/>
      <c r="BV140" s="92">
        <f t="shared" si="139"/>
        <v>1</v>
      </c>
      <c r="BW140" s="116"/>
      <c r="BX140" s="116"/>
      <c r="BY140" s="116"/>
      <c r="CB140" s="71"/>
      <c r="CC140" s="71"/>
      <c r="CD140" s="72"/>
      <c r="CE140" s="72"/>
    </row>
    <row r="141" spans="2:83" ht="29.25" x14ac:dyDescent="0.25">
      <c r="B141" s="16"/>
      <c r="C141" s="13"/>
      <c r="D141" s="40" t="s">
        <v>178</v>
      </c>
      <c r="E141" s="56"/>
      <c r="F141" s="47">
        <v>0</v>
      </c>
      <c r="G141" s="1">
        <v>1</v>
      </c>
      <c r="H141" s="33">
        <v>1</v>
      </c>
      <c r="I141" s="45">
        <v>1</v>
      </c>
      <c r="J141" s="1">
        <v>1</v>
      </c>
      <c r="K141" s="1">
        <v>1</v>
      </c>
      <c r="L141" s="33">
        <v>1</v>
      </c>
      <c r="M141" s="45">
        <v>1</v>
      </c>
      <c r="N141" s="1">
        <v>1</v>
      </c>
      <c r="O141" s="1">
        <v>1</v>
      </c>
      <c r="P141" s="5">
        <v>1</v>
      </c>
      <c r="Q141" s="45">
        <v>1</v>
      </c>
      <c r="R141" s="1">
        <v>1</v>
      </c>
      <c r="S141" s="1">
        <v>1</v>
      </c>
      <c r="T141" s="5">
        <v>1</v>
      </c>
      <c r="U141" s="45">
        <v>0</v>
      </c>
      <c r="V141" s="1">
        <v>1</v>
      </c>
      <c r="W141" s="33">
        <v>0</v>
      </c>
      <c r="X141" s="45">
        <v>1</v>
      </c>
      <c r="Y141" s="1">
        <v>1</v>
      </c>
      <c r="Z141" s="1">
        <v>1</v>
      </c>
      <c r="AA141" s="33">
        <v>1</v>
      </c>
      <c r="AB141" s="47">
        <v>1</v>
      </c>
      <c r="AC141" s="13">
        <v>1</v>
      </c>
      <c r="AD141" s="39">
        <v>1</v>
      </c>
      <c r="AG141" s="16"/>
      <c r="AH141" s="13"/>
      <c r="AI141" s="40" t="s">
        <v>178</v>
      </c>
      <c r="AJ141" s="56"/>
      <c r="AK141">
        <f>COUNTIF(TableA[#This Row], 1)</f>
        <v>2</v>
      </c>
      <c r="AL141">
        <f>COUNTIF(TableB[#This Row], 1)</f>
        <v>4</v>
      </c>
      <c r="AM141">
        <f>COUNTIF(TableC[#This Row], 1)</f>
        <v>4</v>
      </c>
      <c r="AN141">
        <f>COUNTIF(TableD[#This Row], 1)</f>
        <v>4</v>
      </c>
      <c r="AO141">
        <f>COUNTIF(TableE[#This Row], 1)</f>
        <v>1</v>
      </c>
      <c r="AP141">
        <f>COUNTIF(TableF[#This Row], 1)</f>
        <v>4</v>
      </c>
      <c r="AQ141">
        <f>COUNTIF(TableG[#This Row], 1)</f>
        <v>3</v>
      </c>
      <c r="AT141" s="16"/>
      <c r="AU141" s="13"/>
      <c r="AV141" s="78" t="s">
        <v>178</v>
      </c>
      <c r="AW141" s="85"/>
      <c r="AX141" s="91">
        <f t="shared" si="133"/>
        <v>0.66666666666666663</v>
      </c>
      <c r="AY141" s="108"/>
      <c r="AZ141" s="108"/>
      <c r="BA141" s="108"/>
      <c r="BB141" s="77">
        <f t="shared" si="134"/>
        <v>1</v>
      </c>
      <c r="BC141" s="77"/>
      <c r="BD141" s="77"/>
      <c r="BE141" s="77"/>
      <c r="BF141" s="77">
        <f t="shared" si="135"/>
        <v>1</v>
      </c>
      <c r="BG141" s="77"/>
      <c r="BH141" s="77"/>
      <c r="BI141" s="77"/>
      <c r="BJ141" s="77">
        <f t="shared" si="136"/>
        <v>1</v>
      </c>
      <c r="BK141" s="77"/>
      <c r="BL141" s="77"/>
      <c r="BM141" s="77"/>
      <c r="BN141" s="77">
        <f t="shared" si="137"/>
        <v>0.33333333333333331</v>
      </c>
      <c r="BO141" s="77"/>
      <c r="BP141" s="77"/>
      <c r="BQ141" s="77"/>
      <c r="BR141" s="77">
        <f t="shared" si="138"/>
        <v>1</v>
      </c>
      <c r="BS141" s="111"/>
      <c r="BT141" s="111"/>
      <c r="BU141" s="111"/>
      <c r="BV141" s="92">
        <f t="shared" si="139"/>
        <v>1</v>
      </c>
      <c r="BW141" s="116"/>
      <c r="BX141" s="116"/>
      <c r="BY141" s="116"/>
      <c r="CB141" s="71"/>
      <c r="CC141" s="71"/>
      <c r="CD141" s="72"/>
      <c r="CE141" s="72"/>
    </row>
    <row r="142" spans="2:83" ht="29.25" x14ac:dyDescent="0.25">
      <c r="B142" s="16"/>
      <c r="C142" s="13"/>
      <c r="D142" s="40" t="s">
        <v>179</v>
      </c>
      <c r="E142" s="56"/>
      <c r="F142" s="47">
        <v>1</v>
      </c>
      <c r="G142" s="1">
        <v>1</v>
      </c>
      <c r="H142" s="33">
        <v>1</v>
      </c>
      <c r="I142" s="45">
        <v>1</v>
      </c>
      <c r="J142" s="1">
        <v>1</v>
      </c>
      <c r="K142" s="1">
        <v>1</v>
      </c>
      <c r="L142" s="33">
        <v>1</v>
      </c>
      <c r="M142" s="45">
        <v>1</v>
      </c>
      <c r="N142" s="1">
        <v>1</v>
      </c>
      <c r="O142" s="1">
        <v>1</v>
      </c>
      <c r="P142" s="5">
        <v>1</v>
      </c>
      <c r="Q142" s="45">
        <v>1</v>
      </c>
      <c r="R142" s="1">
        <v>1</v>
      </c>
      <c r="S142" s="1">
        <v>1</v>
      </c>
      <c r="T142" s="5">
        <v>1</v>
      </c>
      <c r="U142" s="45">
        <v>0</v>
      </c>
      <c r="V142" s="1">
        <v>1</v>
      </c>
      <c r="W142" s="33">
        <v>0</v>
      </c>
      <c r="X142" s="45">
        <v>1</v>
      </c>
      <c r="Y142" s="1">
        <v>1</v>
      </c>
      <c r="Z142" s="1">
        <v>1</v>
      </c>
      <c r="AA142" s="33">
        <v>1</v>
      </c>
      <c r="AB142" s="47">
        <v>1</v>
      </c>
      <c r="AC142" s="13">
        <v>1</v>
      </c>
      <c r="AD142" s="39">
        <v>1</v>
      </c>
      <c r="AG142" s="16"/>
      <c r="AH142" s="13"/>
      <c r="AI142" s="40" t="s">
        <v>179</v>
      </c>
      <c r="AJ142" s="56"/>
      <c r="AK142">
        <f>COUNTIF(TableA[#This Row], 1)</f>
        <v>3</v>
      </c>
      <c r="AL142">
        <f>COUNTIF(TableB[#This Row], 1)</f>
        <v>4</v>
      </c>
      <c r="AM142">
        <f>COUNTIF(TableC[#This Row], 1)</f>
        <v>4</v>
      </c>
      <c r="AN142">
        <f>COUNTIF(TableD[#This Row], 1)</f>
        <v>4</v>
      </c>
      <c r="AO142">
        <f>COUNTIF(TableE[#This Row], 1)</f>
        <v>1</v>
      </c>
      <c r="AP142">
        <f>COUNTIF(TableF[#This Row], 1)</f>
        <v>4</v>
      </c>
      <c r="AQ142">
        <f>COUNTIF(TableG[#This Row], 1)</f>
        <v>3</v>
      </c>
      <c r="AT142" s="16"/>
      <c r="AU142" s="13"/>
      <c r="AV142" s="78" t="s">
        <v>179</v>
      </c>
      <c r="AW142" s="85"/>
      <c r="AX142" s="91">
        <f t="shared" si="133"/>
        <v>1</v>
      </c>
      <c r="AY142" s="108"/>
      <c r="AZ142" s="108"/>
      <c r="BA142" s="108"/>
      <c r="BB142" s="77">
        <f t="shared" si="134"/>
        <v>1</v>
      </c>
      <c r="BC142" s="77"/>
      <c r="BD142" s="77"/>
      <c r="BE142" s="77"/>
      <c r="BF142" s="77">
        <f t="shared" si="135"/>
        <v>1</v>
      </c>
      <c r="BG142" s="77"/>
      <c r="BH142" s="77"/>
      <c r="BI142" s="77"/>
      <c r="BJ142" s="77">
        <f t="shared" si="136"/>
        <v>1</v>
      </c>
      <c r="BK142" s="77"/>
      <c r="BL142" s="77"/>
      <c r="BM142" s="77"/>
      <c r="BN142" s="77">
        <f t="shared" si="137"/>
        <v>0.33333333333333331</v>
      </c>
      <c r="BO142" s="77"/>
      <c r="BP142" s="77"/>
      <c r="BQ142" s="77"/>
      <c r="BR142" s="77">
        <f t="shared" si="138"/>
        <v>1</v>
      </c>
      <c r="BS142" s="111"/>
      <c r="BT142" s="111"/>
      <c r="BU142" s="111"/>
      <c r="BV142" s="92">
        <f t="shared" si="139"/>
        <v>1</v>
      </c>
      <c r="BW142" s="116"/>
      <c r="BX142" s="116"/>
      <c r="BY142" s="116"/>
      <c r="CB142" s="71"/>
      <c r="CC142" s="71"/>
      <c r="CD142" s="72"/>
      <c r="CE142" s="72"/>
    </row>
    <row r="143" spans="2:83" ht="43.5" x14ac:dyDescent="0.25">
      <c r="B143" s="16"/>
      <c r="C143" s="13"/>
      <c r="D143" s="40" t="s">
        <v>180</v>
      </c>
      <c r="E143" s="56"/>
      <c r="F143" s="47">
        <v>1</v>
      </c>
      <c r="G143" s="1">
        <v>1</v>
      </c>
      <c r="H143" s="33">
        <v>1</v>
      </c>
      <c r="I143" s="45">
        <v>1</v>
      </c>
      <c r="J143" s="1">
        <v>1</v>
      </c>
      <c r="K143" s="1">
        <v>1</v>
      </c>
      <c r="L143" s="33">
        <v>0</v>
      </c>
      <c r="M143" s="45">
        <v>1</v>
      </c>
      <c r="N143" s="1">
        <v>1</v>
      </c>
      <c r="O143" s="1">
        <v>1</v>
      </c>
      <c r="P143" s="5">
        <v>1</v>
      </c>
      <c r="Q143" s="45">
        <v>1</v>
      </c>
      <c r="R143" s="1">
        <v>1</v>
      </c>
      <c r="S143" s="1">
        <v>1</v>
      </c>
      <c r="T143" s="5">
        <v>0</v>
      </c>
      <c r="U143" s="45">
        <v>0</v>
      </c>
      <c r="V143" s="1">
        <v>1</v>
      </c>
      <c r="W143" s="33">
        <v>0</v>
      </c>
      <c r="X143" s="45">
        <v>1</v>
      </c>
      <c r="Y143" s="1">
        <v>1</v>
      </c>
      <c r="Z143" s="1">
        <v>1</v>
      </c>
      <c r="AA143" s="33">
        <v>1</v>
      </c>
      <c r="AB143" s="47">
        <v>1</v>
      </c>
      <c r="AC143" s="13">
        <v>1</v>
      </c>
      <c r="AD143" s="39">
        <v>1</v>
      </c>
      <c r="AG143" s="16"/>
      <c r="AH143" s="13"/>
      <c r="AI143" s="40" t="s">
        <v>180</v>
      </c>
      <c r="AJ143" s="56"/>
      <c r="AK143">
        <f>COUNTIF(TableA[#This Row], 1)</f>
        <v>3</v>
      </c>
      <c r="AL143">
        <f>COUNTIF(TableB[#This Row], 1)</f>
        <v>3</v>
      </c>
      <c r="AM143">
        <f>COUNTIF(TableC[#This Row], 1)</f>
        <v>4</v>
      </c>
      <c r="AN143">
        <f>COUNTIF(TableD[#This Row], 1)</f>
        <v>3</v>
      </c>
      <c r="AO143">
        <f>COUNTIF(TableE[#This Row], 1)</f>
        <v>1</v>
      </c>
      <c r="AP143">
        <f>COUNTIF(TableF[#This Row], 1)</f>
        <v>4</v>
      </c>
      <c r="AQ143">
        <f>COUNTIF(TableG[#This Row], 1)</f>
        <v>3</v>
      </c>
      <c r="AT143" s="16"/>
      <c r="AU143" s="13"/>
      <c r="AV143" s="78" t="s">
        <v>180</v>
      </c>
      <c r="AW143" s="85"/>
      <c r="AX143" s="91">
        <f t="shared" si="133"/>
        <v>1</v>
      </c>
      <c r="AY143" s="108"/>
      <c r="AZ143" s="108"/>
      <c r="BA143" s="108"/>
      <c r="BB143" s="77">
        <f t="shared" si="134"/>
        <v>0.75</v>
      </c>
      <c r="BC143" s="77"/>
      <c r="BD143" s="77"/>
      <c r="BE143" s="77"/>
      <c r="BF143" s="77">
        <f t="shared" si="135"/>
        <v>1</v>
      </c>
      <c r="BG143" s="77"/>
      <c r="BH143" s="77"/>
      <c r="BI143" s="77"/>
      <c r="BJ143" s="77">
        <f t="shared" si="136"/>
        <v>0.75</v>
      </c>
      <c r="BK143" s="77"/>
      <c r="BL143" s="77"/>
      <c r="BM143" s="77"/>
      <c r="BN143" s="77">
        <f t="shared" si="137"/>
        <v>0.33333333333333331</v>
      </c>
      <c r="BO143" s="77"/>
      <c r="BP143" s="77"/>
      <c r="BQ143" s="77"/>
      <c r="BR143" s="77">
        <f t="shared" si="138"/>
        <v>1</v>
      </c>
      <c r="BS143" s="111"/>
      <c r="BT143" s="111"/>
      <c r="BU143" s="111"/>
      <c r="BV143" s="92">
        <f t="shared" si="139"/>
        <v>1</v>
      </c>
      <c r="BW143" s="116"/>
      <c r="BX143" s="116"/>
      <c r="BY143" s="116"/>
      <c r="CB143" s="71"/>
      <c r="CC143" s="71"/>
      <c r="CD143" s="72"/>
      <c r="CE143" s="72"/>
    </row>
    <row r="144" spans="2:83" ht="43.5" x14ac:dyDescent="0.25">
      <c r="B144" s="16"/>
      <c r="C144" s="13"/>
      <c r="D144" s="40" t="s">
        <v>181</v>
      </c>
      <c r="E144" s="56"/>
      <c r="F144" s="47">
        <v>1</v>
      </c>
      <c r="G144" s="1">
        <v>1</v>
      </c>
      <c r="H144" s="33">
        <v>1</v>
      </c>
      <c r="I144" s="45">
        <v>1</v>
      </c>
      <c r="J144" s="1">
        <v>1</v>
      </c>
      <c r="K144" s="1">
        <v>1</v>
      </c>
      <c r="L144" s="33">
        <v>1</v>
      </c>
      <c r="M144" s="45">
        <v>1</v>
      </c>
      <c r="N144" s="1">
        <v>1</v>
      </c>
      <c r="O144" s="1">
        <v>1</v>
      </c>
      <c r="P144" s="5">
        <v>1</v>
      </c>
      <c r="Q144" s="45">
        <v>1</v>
      </c>
      <c r="R144" s="1">
        <v>1</v>
      </c>
      <c r="S144" s="1">
        <v>0</v>
      </c>
      <c r="T144" s="5">
        <v>1</v>
      </c>
      <c r="U144" s="45">
        <v>0</v>
      </c>
      <c r="V144" s="1">
        <v>0</v>
      </c>
      <c r="W144" s="33">
        <v>0</v>
      </c>
      <c r="X144" s="45">
        <v>1</v>
      </c>
      <c r="Y144" s="1">
        <v>1</v>
      </c>
      <c r="Z144" s="1">
        <v>0</v>
      </c>
      <c r="AA144" s="33">
        <v>1</v>
      </c>
      <c r="AB144" s="47">
        <v>1</v>
      </c>
      <c r="AC144" s="13">
        <v>1</v>
      </c>
      <c r="AD144" s="39">
        <v>1</v>
      </c>
      <c r="AG144" s="16"/>
      <c r="AH144" s="13"/>
      <c r="AI144" s="40" t="s">
        <v>181</v>
      </c>
      <c r="AJ144" s="56"/>
      <c r="AK144">
        <f>COUNTIF(TableA[#This Row], 1)</f>
        <v>3</v>
      </c>
      <c r="AL144">
        <f>COUNTIF(TableB[#This Row], 1)</f>
        <v>4</v>
      </c>
      <c r="AM144">
        <f>COUNTIF(TableC[#This Row], 1)</f>
        <v>4</v>
      </c>
      <c r="AN144">
        <f>COUNTIF(TableD[#This Row], 1)</f>
        <v>3</v>
      </c>
      <c r="AO144">
        <f>COUNTIF(TableE[#This Row], 1)</f>
        <v>0</v>
      </c>
      <c r="AP144">
        <f>COUNTIF(TableF[#This Row], 1)</f>
        <v>3</v>
      </c>
      <c r="AQ144">
        <f>COUNTIF(TableG[#This Row], 1)</f>
        <v>3</v>
      </c>
      <c r="AT144" s="16"/>
      <c r="AU144" s="13"/>
      <c r="AV144" s="78" t="s">
        <v>181</v>
      </c>
      <c r="AW144" s="85"/>
      <c r="AX144" s="91">
        <f t="shared" si="133"/>
        <v>1</v>
      </c>
      <c r="AY144" s="108"/>
      <c r="AZ144" s="108"/>
      <c r="BA144" s="108"/>
      <c r="BB144" s="77">
        <f t="shared" si="134"/>
        <v>1</v>
      </c>
      <c r="BC144" s="77"/>
      <c r="BD144" s="77"/>
      <c r="BE144" s="77"/>
      <c r="BF144" s="77">
        <f t="shared" si="135"/>
        <v>1</v>
      </c>
      <c r="BG144" s="77"/>
      <c r="BH144" s="77"/>
      <c r="BI144" s="77"/>
      <c r="BJ144" s="77">
        <f t="shared" si="136"/>
        <v>0.75</v>
      </c>
      <c r="BK144" s="77"/>
      <c r="BL144" s="77"/>
      <c r="BM144" s="77"/>
      <c r="BN144" s="77">
        <f t="shared" si="137"/>
        <v>0</v>
      </c>
      <c r="BO144" s="77"/>
      <c r="BP144" s="77"/>
      <c r="BQ144" s="77"/>
      <c r="BR144" s="77">
        <f t="shared" si="138"/>
        <v>0.75</v>
      </c>
      <c r="BS144" s="111"/>
      <c r="BT144" s="111"/>
      <c r="BU144" s="111"/>
      <c r="BV144" s="92">
        <f t="shared" si="139"/>
        <v>1</v>
      </c>
      <c r="BW144" s="116"/>
      <c r="BX144" s="116"/>
      <c r="BY144" s="116"/>
      <c r="CB144" s="71"/>
      <c r="CC144" s="71"/>
      <c r="CD144" s="72"/>
      <c r="CE144" s="72"/>
    </row>
    <row r="145" spans="2:83" ht="29.25" x14ac:dyDescent="0.25">
      <c r="B145" s="16"/>
      <c r="C145" s="13"/>
      <c r="D145" s="40" t="s">
        <v>182</v>
      </c>
      <c r="E145" s="56"/>
      <c r="F145" s="47">
        <v>1</v>
      </c>
      <c r="G145" s="1">
        <v>1</v>
      </c>
      <c r="H145" s="33">
        <v>1</v>
      </c>
      <c r="I145" s="45">
        <v>1</v>
      </c>
      <c r="J145" s="1">
        <v>1</v>
      </c>
      <c r="K145" s="1">
        <v>1</v>
      </c>
      <c r="L145" s="33">
        <v>1</v>
      </c>
      <c r="M145" s="45">
        <v>1</v>
      </c>
      <c r="N145" s="1">
        <v>1</v>
      </c>
      <c r="O145" s="1">
        <v>1</v>
      </c>
      <c r="P145" s="5">
        <v>1</v>
      </c>
      <c r="Q145" s="45">
        <v>1</v>
      </c>
      <c r="R145" s="1">
        <v>0</v>
      </c>
      <c r="S145" s="1">
        <v>1</v>
      </c>
      <c r="T145" s="5">
        <v>0</v>
      </c>
      <c r="U145" s="45">
        <v>0</v>
      </c>
      <c r="V145" s="1">
        <v>0</v>
      </c>
      <c r="W145" s="33">
        <v>0</v>
      </c>
      <c r="X145" s="45">
        <v>1</v>
      </c>
      <c r="Y145" s="1">
        <v>1</v>
      </c>
      <c r="Z145" s="1">
        <v>0</v>
      </c>
      <c r="AA145" s="33">
        <v>1</v>
      </c>
      <c r="AB145" s="47">
        <v>1</v>
      </c>
      <c r="AC145" s="13">
        <v>1</v>
      </c>
      <c r="AD145" s="39">
        <v>1</v>
      </c>
      <c r="AG145" s="16"/>
      <c r="AH145" s="13"/>
      <c r="AI145" s="40" t="s">
        <v>182</v>
      </c>
      <c r="AJ145" s="56"/>
      <c r="AK145">
        <f>COUNTIF(TableA[#This Row], 1)</f>
        <v>3</v>
      </c>
      <c r="AL145">
        <f>COUNTIF(TableB[#This Row], 1)</f>
        <v>4</v>
      </c>
      <c r="AM145">
        <f>COUNTIF(TableC[#This Row], 1)</f>
        <v>4</v>
      </c>
      <c r="AN145">
        <f>COUNTIF(TableD[#This Row], 1)</f>
        <v>2</v>
      </c>
      <c r="AO145">
        <f>COUNTIF(TableE[#This Row], 1)</f>
        <v>0</v>
      </c>
      <c r="AP145">
        <f>COUNTIF(TableF[#This Row], 1)</f>
        <v>3</v>
      </c>
      <c r="AQ145">
        <f>COUNTIF(TableG[#This Row], 1)</f>
        <v>3</v>
      </c>
      <c r="AT145" s="16"/>
      <c r="AU145" s="13"/>
      <c r="AV145" s="78" t="s">
        <v>182</v>
      </c>
      <c r="AW145" s="85"/>
      <c r="AX145" s="91">
        <f t="shared" si="133"/>
        <v>1</v>
      </c>
      <c r="AY145" s="108"/>
      <c r="AZ145" s="108"/>
      <c r="BA145" s="108"/>
      <c r="BB145" s="77">
        <f t="shared" si="134"/>
        <v>1</v>
      </c>
      <c r="BC145" s="77"/>
      <c r="BD145" s="77"/>
      <c r="BE145" s="77"/>
      <c r="BF145" s="77">
        <f t="shared" si="135"/>
        <v>1</v>
      </c>
      <c r="BG145" s="77"/>
      <c r="BH145" s="77"/>
      <c r="BI145" s="77"/>
      <c r="BJ145" s="77">
        <f t="shared" si="136"/>
        <v>0.5</v>
      </c>
      <c r="BK145" s="77"/>
      <c r="BL145" s="77"/>
      <c r="BM145" s="77"/>
      <c r="BN145" s="77">
        <f t="shared" si="137"/>
        <v>0</v>
      </c>
      <c r="BO145" s="77"/>
      <c r="BP145" s="77"/>
      <c r="BQ145" s="77"/>
      <c r="BR145" s="77">
        <f t="shared" si="138"/>
        <v>0.75</v>
      </c>
      <c r="BS145" s="111"/>
      <c r="BT145" s="111"/>
      <c r="BU145" s="111"/>
      <c r="BV145" s="92">
        <f t="shared" si="139"/>
        <v>1</v>
      </c>
      <c r="BW145" s="116"/>
      <c r="BX145" s="116"/>
      <c r="BY145" s="116"/>
      <c r="CB145" s="71"/>
      <c r="CC145" s="71"/>
      <c r="CD145" s="72"/>
      <c r="CE145" s="72"/>
    </row>
    <row r="146" spans="2:83" ht="29.25" x14ac:dyDescent="0.25">
      <c r="B146" s="16"/>
      <c r="C146" s="13"/>
      <c r="D146" s="40" t="s">
        <v>183</v>
      </c>
      <c r="E146" s="56"/>
      <c r="F146" s="47">
        <v>1</v>
      </c>
      <c r="G146" s="1">
        <v>0</v>
      </c>
      <c r="H146" s="33">
        <v>1</v>
      </c>
      <c r="I146" s="45">
        <v>1</v>
      </c>
      <c r="J146" s="1">
        <v>1</v>
      </c>
      <c r="K146" s="1">
        <v>1</v>
      </c>
      <c r="L146" s="33">
        <v>1</v>
      </c>
      <c r="M146" s="45">
        <v>1</v>
      </c>
      <c r="N146" s="1">
        <v>1</v>
      </c>
      <c r="O146" s="1">
        <v>1</v>
      </c>
      <c r="P146" s="5">
        <v>1</v>
      </c>
      <c r="Q146" s="45">
        <v>0</v>
      </c>
      <c r="R146" s="1">
        <v>0</v>
      </c>
      <c r="S146" s="1">
        <v>1</v>
      </c>
      <c r="T146" s="5">
        <v>0</v>
      </c>
      <c r="U146" s="45">
        <v>0</v>
      </c>
      <c r="V146" s="1">
        <v>0</v>
      </c>
      <c r="W146" s="33">
        <v>0</v>
      </c>
      <c r="X146" s="45">
        <v>1</v>
      </c>
      <c r="Y146" s="1">
        <v>1</v>
      </c>
      <c r="Z146" s="1">
        <v>1</v>
      </c>
      <c r="AA146" s="33">
        <v>0</v>
      </c>
      <c r="AB146" s="47">
        <v>1</v>
      </c>
      <c r="AC146" s="13">
        <v>1</v>
      </c>
      <c r="AD146" s="39">
        <v>1</v>
      </c>
      <c r="AG146" s="16"/>
      <c r="AH146" s="13"/>
      <c r="AI146" s="40" t="s">
        <v>183</v>
      </c>
      <c r="AJ146" s="56"/>
      <c r="AK146">
        <f>COUNTIF(TableA[#This Row], 1)</f>
        <v>2</v>
      </c>
      <c r="AL146">
        <f>COUNTIF(TableB[#This Row], 1)</f>
        <v>4</v>
      </c>
      <c r="AM146">
        <f>COUNTIF(TableC[#This Row], 1)</f>
        <v>4</v>
      </c>
      <c r="AN146">
        <f>COUNTIF(TableD[#This Row], 1)</f>
        <v>1</v>
      </c>
      <c r="AO146">
        <f>COUNTIF(TableE[#This Row], 1)</f>
        <v>0</v>
      </c>
      <c r="AP146">
        <f>COUNTIF(TableF[#This Row], 1)</f>
        <v>3</v>
      </c>
      <c r="AQ146">
        <f>COUNTIF(TableG[#This Row], 1)</f>
        <v>3</v>
      </c>
      <c r="AT146" s="16"/>
      <c r="AU146" s="13"/>
      <c r="AV146" s="78" t="s">
        <v>183</v>
      </c>
      <c r="AW146" s="85"/>
      <c r="AX146" s="91">
        <f t="shared" si="133"/>
        <v>0.66666666666666663</v>
      </c>
      <c r="AY146" s="108"/>
      <c r="AZ146" s="108"/>
      <c r="BA146" s="108"/>
      <c r="BB146" s="77">
        <f t="shared" si="134"/>
        <v>1</v>
      </c>
      <c r="BC146" s="77"/>
      <c r="BD146" s="77"/>
      <c r="BE146" s="77"/>
      <c r="BF146" s="77">
        <f t="shared" si="135"/>
        <v>1</v>
      </c>
      <c r="BG146" s="77"/>
      <c r="BH146" s="77"/>
      <c r="BI146" s="77"/>
      <c r="BJ146" s="77">
        <f t="shared" si="136"/>
        <v>0.25</v>
      </c>
      <c r="BK146" s="77"/>
      <c r="BL146" s="77"/>
      <c r="BM146" s="77"/>
      <c r="BN146" s="77">
        <f t="shared" si="137"/>
        <v>0</v>
      </c>
      <c r="BO146" s="77"/>
      <c r="BP146" s="77"/>
      <c r="BQ146" s="77"/>
      <c r="BR146" s="77">
        <f t="shared" si="138"/>
        <v>0.75</v>
      </c>
      <c r="BS146" s="111"/>
      <c r="BT146" s="111"/>
      <c r="BU146" s="111"/>
      <c r="BV146" s="92">
        <f t="shared" si="139"/>
        <v>1</v>
      </c>
      <c r="BW146" s="116"/>
      <c r="BX146" s="116"/>
      <c r="BY146" s="116"/>
      <c r="CB146" s="71"/>
      <c r="CC146" s="71"/>
      <c r="CD146" s="72"/>
      <c r="CE146" s="72"/>
    </row>
    <row r="147" spans="2:83" ht="43.5" x14ac:dyDescent="0.25">
      <c r="B147" s="16"/>
      <c r="C147" s="13"/>
      <c r="D147" s="40" t="s">
        <v>184</v>
      </c>
      <c r="E147" s="56"/>
      <c r="F147" s="47">
        <v>1</v>
      </c>
      <c r="G147" s="1">
        <v>0</v>
      </c>
      <c r="H147" s="33">
        <v>1</v>
      </c>
      <c r="I147" s="45">
        <v>1</v>
      </c>
      <c r="J147" s="1">
        <v>1</v>
      </c>
      <c r="K147" s="1">
        <v>1</v>
      </c>
      <c r="L147" s="33">
        <v>1</v>
      </c>
      <c r="M147" s="45">
        <v>1</v>
      </c>
      <c r="N147" s="1">
        <v>1</v>
      </c>
      <c r="O147" s="1">
        <v>1</v>
      </c>
      <c r="P147" s="5">
        <v>0</v>
      </c>
      <c r="Q147" s="45">
        <v>1</v>
      </c>
      <c r="R147" s="1">
        <v>1</v>
      </c>
      <c r="S147" s="1">
        <v>0</v>
      </c>
      <c r="T147" s="5">
        <v>1</v>
      </c>
      <c r="U147" s="45">
        <v>0</v>
      </c>
      <c r="V147" s="1">
        <v>0</v>
      </c>
      <c r="W147" s="33">
        <v>0</v>
      </c>
      <c r="X147" s="45">
        <v>1</v>
      </c>
      <c r="Y147" s="1">
        <v>1</v>
      </c>
      <c r="Z147" s="1">
        <v>1</v>
      </c>
      <c r="AA147" s="33">
        <v>1</v>
      </c>
      <c r="AB147" s="47">
        <v>1</v>
      </c>
      <c r="AC147" s="13">
        <v>1</v>
      </c>
      <c r="AD147" s="39">
        <v>1</v>
      </c>
      <c r="AG147" s="16"/>
      <c r="AH147" s="13"/>
      <c r="AI147" s="40" t="s">
        <v>184</v>
      </c>
      <c r="AJ147" s="56"/>
      <c r="AK147">
        <f>COUNTIF(TableA[#This Row], 1)</f>
        <v>2</v>
      </c>
      <c r="AL147">
        <f>COUNTIF(TableB[#This Row], 1)</f>
        <v>4</v>
      </c>
      <c r="AM147">
        <f>COUNTIF(TableC[#This Row], 1)</f>
        <v>3</v>
      </c>
      <c r="AN147">
        <f>COUNTIF(TableD[#This Row], 1)</f>
        <v>3</v>
      </c>
      <c r="AO147">
        <f>COUNTIF(TableE[#This Row], 1)</f>
        <v>0</v>
      </c>
      <c r="AP147">
        <f>COUNTIF(TableF[#This Row], 1)</f>
        <v>4</v>
      </c>
      <c r="AQ147">
        <f>COUNTIF(TableG[#This Row], 1)</f>
        <v>3</v>
      </c>
      <c r="AT147" s="16"/>
      <c r="AU147" s="13"/>
      <c r="AV147" s="78" t="s">
        <v>184</v>
      </c>
      <c r="AW147" s="85"/>
      <c r="AX147" s="91">
        <f t="shared" si="133"/>
        <v>0.66666666666666663</v>
      </c>
      <c r="AY147" s="108"/>
      <c r="AZ147" s="108"/>
      <c r="BA147" s="108"/>
      <c r="BB147" s="77">
        <f t="shared" si="134"/>
        <v>1</v>
      </c>
      <c r="BC147" s="77"/>
      <c r="BD147" s="77"/>
      <c r="BE147" s="77"/>
      <c r="BF147" s="77">
        <f t="shared" si="135"/>
        <v>0.75</v>
      </c>
      <c r="BG147" s="77"/>
      <c r="BH147" s="77"/>
      <c r="BI147" s="77"/>
      <c r="BJ147" s="77">
        <f t="shared" si="136"/>
        <v>0.75</v>
      </c>
      <c r="BK147" s="77"/>
      <c r="BL147" s="77"/>
      <c r="BM147" s="77"/>
      <c r="BN147" s="77">
        <f t="shared" si="137"/>
        <v>0</v>
      </c>
      <c r="BO147" s="77"/>
      <c r="BP147" s="77"/>
      <c r="BQ147" s="77"/>
      <c r="BR147" s="77">
        <f t="shared" si="138"/>
        <v>1</v>
      </c>
      <c r="BS147" s="111"/>
      <c r="BT147" s="111"/>
      <c r="BU147" s="111"/>
      <c r="BV147" s="92">
        <f t="shared" si="139"/>
        <v>1</v>
      </c>
      <c r="BW147" s="116"/>
      <c r="BX147" s="116"/>
      <c r="BY147" s="116"/>
      <c r="CB147" s="71"/>
      <c r="CC147" s="71"/>
      <c r="CD147" s="72"/>
      <c r="CE147" s="72"/>
    </row>
    <row r="148" spans="2:83" ht="29.25" x14ac:dyDescent="0.25">
      <c r="B148" s="16"/>
      <c r="C148" s="13"/>
      <c r="D148" s="40" t="s">
        <v>185</v>
      </c>
      <c r="E148" s="56"/>
      <c r="F148" s="47">
        <v>1</v>
      </c>
      <c r="G148" s="1">
        <v>0</v>
      </c>
      <c r="H148" s="33">
        <v>1</v>
      </c>
      <c r="I148" s="45">
        <v>1</v>
      </c>
      <c r="J148" s="1">
        <v>1</v>
      </c>
      <c r="K148" s="1">
        <v>1</v>
      </c>
      <c r="L148" s="33">
        <v>1</v>
      </c>
      <c r="M148" s="45">
        <v>1</v>
      </c>
      <c r="N148" s="1">
        <v>1</v>
      </c>
      <c r="O148" s="1">
        <v>0</v>
      </c>
      <c r="P148" s="5">
        <v>1</v>
      </c>
      <c r="Q148" s="45">
        <v>1</v>
      </c>
      <c r="R148" s="1">
        <v>1</v>
      </c>
      <c r="S148" s="1">
        <v>0</v>
      </c>
      <c r="T148" s="5">
        <v>1</v>
      </c>
      <c r="U148" s="45">
        <v>1</v>
      </c>
      <c r="V148" s="1">
        <v>0</v>
      </c>
      <c r="W148" s="33">
        <v>1</v>
      </c>
      <c r="X148" s="45">
        <v>1</v>
      </c>
      <c r="Y148" s="1">
        <v>1</v>
      </c>
      <c r="Z148" s="1">
        <v>1</v>
      </c>
      <c r="AA148" s="33">
        <v>1</v>
      </c>
      <c r="AB148" s="47">
        <v>1</v>
      </c>
      <c r="AC148" s="13">
        <v>1</v>
      </c>
      <c r="AD148" s="39">
        <v>1</v>
      </c>
      <c r="AG148" s="16"/>
      <c r="AH148" s="13"/>
      <c r="AI148" s="40" t="s">
        <v>185</v>
      </c>
      <c r="AJ148" s="56"/>
      <c r="AK148">
        <f>COUNTIF(TableA[#This Row], 1)</f>
        <v>2</v>
      </c>
      <c r="AL148">
        <f>COUNTIF(TableB[#This Row], 1)</f>
        <v>4</v>
      </c>
      <c r="AM148">
        <f>COUNTIF(TableC[#This Row], 1)</f>
        <v>3</v>
      </c>
      <c r="AN148">
        <f>COUNTIF(TableD[#This Row], 1)</f>
        <v>3</v>
      </c>
      <c r="AO148">
        <f>COUNTIF(TableE[#This Row], 1)</f>
        <v>2</v>
      </c>
      <c r="AP148">
        <f>COUNTIF(TableF[#This Row], 1)</f>
        <v>4</v>
      </c>
      <c r="AQ148">
        <f>COUNTIF(TableG[#This Row], 1)</f>
        <v>3</v>
      </c>
      <c r="AT148" s="16"/>
      <c r="AU148" s="13"/>
      <c r="AV148" s="78" t="s">
        <v>185</v>
      </c>
      <c r="AW148" s="85"/>
      <c r="AX148" s="91">
        <f t="shared" si="133"/>
        <v>0.66666666666666663</v>
      </c>
      <c r="AY148" s="108"/>
      <c r="AZ148" s="108"/>
      <c r="BA148" s="108"/>
      <c r="BB148" s="77">
        <f t="shared" si="134"/>
        <v>1</v>
      </c>
      <c r="BC148" s="77"/>
      <c r="BD148" s="77"/>
      <c r="BE148" s="77"/>
      <c r="BF148" s="77">
        <f t="shared" si="135"/>
        <v>0.75</v>
      </c>
      <c r="BG148" s="77"/>
      <c r="BH148" s="77"/>
      <c r="BI148" s="77"/>
      <c r="BJ148" s="77">
        <f t="shared" si="136"/>
        <v>0.75</v>
      </c>
      <c r="BK148" s="77"/>
      <c r="BL148" s="77"/>
      <c r="BM148" s="77"/>
      <c r="BN148" s="77">
        <f t="shared" si="137"/>
        <v>0.66666666666666663</v>
      </c>
      <c r="BO148" s="77"/>
      <c r="BP148" s="77"/>
      <c r="BQ148" s="77"/>
      <c r="BR148" s="77">
        <f t="shared" si="138"/>
        <v>1</v>
      </c>
      <c r="BS148" s="111"/>
      <c r="BT148" s="111"/>
      <c r="BU148" s="111"/>
      <c r="BV148" s="92">
        <f t="shared" si="139"/>
        <v>1</v>
      </c>
      <c r="BW148" s="116"/>
      <c r="BX148" s="116"/>
      <c r="BY148" s="116"/>
      <c r="CB148" s="71"/>
      <c r="CC148" s="71"/>
      <c r="CD148" s="72"/>
      <c r="CE148" s="72"/>
    </row>
    <row r="149" spans="2:83" ht="43.5" x14ac:dyDescent="0.25">
      <c r="B149" s="16"/>
      <c r="C149" s="13"/>
      <c r="D149" s="40" t="s">
        <v>186</v>
      </c>
      <c r="E149" s="56"/>
      <c r="F149" s="47">
        <v>1</v>
      </c>
      <c r="G149" s="1">
        <v>1</v>
      </c>
      <c r="H149" s="33">
        <v>1</v>
      </c>
      <c r="I149" s="45">
        <v>1</v>
      </c>
      <c r="J149" s="1">
        <v>1</v>
      </c>
      <c r="K149" s="1">
        <v>1</v>
      </c>
      <c r="L149" s="33">
        <v>1</v>
      </c>
      <c r="M149" s="45">
        <v>1</v>
      </c>
      <c r="N149" s="1">
        <v>0</v>
      </c>
      <c r="O149" s="1">
        <v>1</v>
      </c>
      <c r="P149" s="5">
        <v>1</v>
      </c>
      <c r="Q149" s="45">
        <v>1</v>
      </c>
      <c r="R149" s="1">
        <v>1</v>
      </c>
      <c r="S149" s="1">
        <v>1</v>
      </c>
      <c r="T149" s="5">
        <v>1</v>
      </c>
      <c r="U149" s="45">
        <v>1</v>
      </c>
      <c r="V149" s="1">
        <v>0</v>
      </c>
      <c r="W149" s="33">
        <v>1</v>
      </c>
      <c r="X149" s="45">
        <v>1</v>
      </c>
      <c r="Y149" s="1">
        <v>1</v>
      </c>
      <c r="Z149" s="1">
        <v>1</v>
      </c>
      <c r="AA149" s="33">
        <v>1</v>
      </c>
      <c r="AB149" s="47">
        <v>1</v>
      </c>
      <c r="AC149" s="13">
        <v>1</v>
      </c>
      <c r="AD149" s="39">
        <v>1</v>
      </c>
      <c r="AG149" s="16"/>
      <c r="AH149" s="13"/>
      <c r="AI149" s="40" t="s">
        <v>186</v>
      </c>
      <c r="AJ149" s="56"/>
      <c r="AK149">
        <f>COUNTIF(TableA[#This Row], 1)</f>
        <v>3</v>
      </c>
      <c r="AL149">
        <f>COUNTIF(TableB[#This Row], 1)</f>
        <v>4</v>
      </c>
      <c r="AM149">
        <f>COUNTIF(TableC[#This Row], 1)</f>
        <v>3</v>
      </c>
      <c r="AN149">
        <f>COUNTIF(TableD[#This Row], 1)</f>
        <v>4</v>
      </c>
      <c r="AO149">
        <f>COUNTIF(TableE[#This Row], 1)</f>
        <v>2</v>
      </c>
      <c r="AP149">
        <f>COUNTIF(TableF[#This Row], 1)</f>
        <v>4</v>
      </c>
      <c r="AQ149">
        <f>COUNTIF(TableG[#This Row], 1)</f>
        <v>3</v>
      </c>
      <c r="AT149" s="16"/>
      <c r="AU149" s="13"/>
      <c r="AV149" s="78" t="s">
        <v>186</v>
      </c>
      <c r="AW149" s="85"/>
      <c r="AX149" s="91">
        <f t="shared" si="133"/>
        <v>1</v>
      </c>
      <c r="AY149" s="108"/>
      <c r="AZ149" s="108"/>
      <c r="BA149" s="108"/>
      <c r="BB149" s="77">
        <f t="shared" si="134"/>
        <v>1</v>
      </c>
      <c r="BC149" s="77"/>
      <c r="BD149" s="77"/>
      <c r="BE149" s="77"/>
      <c r="BF149" s="77">
        <f t="shared" si="135"/>
        <v>0.75</v>
      </c>
      <c r="BG149" s="77"/>
      <c r="BH149" s="77"/>
      <c r="BI149" s="77"/>
      <c r="BJ149" s="77">
        <f t="shared" si="136"/>
        <v>1</v>
      </c>
      <c r="BK149" s="77"/>
      <c r="BL149" s="77"/>
      <c r="BM149" s="77"/>
      <c r="BN149" s="77">
        <f t="shared" si="137"/>
        <v>0.66666666666666663</v>
      </c>
      <c r="BO149" s="77"/>
      <c r="BP149" s="77"/>
      <c r="BQ149" s="77"/>
      <c r="BR149" s="77">
        <f t="shared" si="138"/>
        <v>1</v>
      </c>
      <c r="BS149" s="111"/>
      <c r="BT149" s="111"/>
      <c r="BU149" s="111"/>
      <c r="BV149" s="92">
        <f t="shared" si="139"/>
        <v>1</v>
      </c>
      <c r="BW149" s="116"/>
      <c r="BX149" s="116"/>
      <c r="BY149" s="116"/>
      <c r="CB149" s="71"/>
      <c r="CC149" s="71"/>
      <c r="CD149" s="72"/>
      <c r="CE149" s="72"/>
    </row>
    <row r="150" spans="2:83" ht="29.25" x14ac:dyDescent="0.25">
      <c r="B150" s="16"/>
      <c r="C150" s="13"/>
      <c r="D150" s="40" t="s">
        <v>187</v>
      </c>
      <c r="E150" s="56"/>
      <c r="F150" s="47">
        <v>1</v>
      </c>
      <c r="G150" s="1">
        <v>1</v>
      </c>
      <c r="H150" s="33">
        <v>1</v>
      </c>
      <c r="I150" s="45">
        <v>1</v>
      </c>
      <c r="J150" s="1">
        <v>1</v>
      </c>
      <c r="K150" s="1">
        <v>1</v>
      </c>
      <c r="L150" s="33">
        <v>1</v>
      </c>
      <c r="M150" s="45">
        <v>0</v>
      </c>
      <c r="N150" s="1">
        <v>1</v>
      </c>
      <c r="O150" s="1">
        <v>1</v>
      </c>
      <c r="P150" s="5">
        <v>1</v>
      </c>
      <c r="Q150" s="45">
        <v>1</v>
      </c>
      <c r="R150" s="1">
        <v>1</v>
      </c>
      <c r="S150" s="1">
        <v>1</v>
      </c>
      <c r="T150" s="5">
        <v>1</v>
      </c>
      <c r="U150" s="45">
        <v>1</v>
      </c>
      <c r="V150" s="1">
        <v>0</v>
      </c>
      <c r="W150" s="33">
        <v>1</v>
      </c>
      <c r="X150" s="45">
        <v>1</v>
      </c>
      <c r="Y150" s="1">
        <v>1</v>
      </c>
      <c r="Z150" s="1">
        <v>1</v>
      </c>
      <c r="AA150" s="33">
        <v>1</v>
      </c>
      <c r="AB150" s="47">
        <v>1</v>
      </c>
      <c r="AC150" s="13">
        <v>1</v>
      </c>
      <c r="AD150" s="39">
        <v>1</v>
      </c>
      <c r="AG150" s="16"/>
      <c r="AH150" s="13"/>
      <c r="AI150" s="40" t="s">
        <v>187</v>
      </c>
      <c r="AJ150" s="56"/>
      <c r="AK150">
        <f>COUNTIF(TableA[#This Row], 1)</f>
        <v>3</v>
      </c>
      <c r="AL150">
        <f>COUNTIF(TableB[#This Row], 1)</f>
        <v>4</v>
      </c>
      <c r="AM150">
        <f>COUNTIF(TableC[#This Row], 1)</f>
        <v>3</v>
      </c>
      <c r="AN150">
        <f>COUNTIF(TableD[#This Row], 1)</f>
        <v>4</v>
      </c>
      <c r="AO150">
        <f>COUNTIF(TableE[#This Row], 1)</f>
        <v>2</v>
      </c>
      <c r="AP150">
        <f>COUNTIF(TableF[#This Row], 1)</f>
        <v>4</v>
      </c>
      <c r="AQ150">
        <f>COUNTIF(TableG[#This Row], 1)</f>
        <v>3</v>
      </c>
      <c r="AT150" s="16"/>
      <c r="AU150" s="13"/>
      <c r="AV150" s="78" t="s">
        <v>187</v>
      </c>
      <c r="AW150" s="85"/>
      <c r="AX150" s="91">
        <f t="shared" si="133"/>
        <v>1</v>
      </c>
      <c r="AY150" s="108"/>
      <c r="AZ150" s="108"/>
      <c r="BA150" s="108"/>
      <c r="BB150" s="77">
        <f t="shared" si="134"/>
        <v>1</v>
      </c>
      <c r="BC150" s="77"/>
      <c r="BD150" s="77"/>
      <c r="BE150" s="77"/>
      <c r="BF150" s="77">
        <f t="shared" si="135"/>
        <v>0.75</v>
      </c>
      <c r="BG150" s="77"/>
      <c r="BH150" s="77"/>
      <c r="BI150" s="77"/>
      <c r="BJ150" s="77">
        <f t="shared" si="136"/>
        <v>1</v>
      </c>
      <c r="BK150" s="77"/>
      <c r="BL150" s="77"/>
      <c r="BM150" s="77"/>
      <c r="BN150" s="77">
        <f t="shared" si="137"/>
        <v>0.66666666666666663</v>
      </c>
      <c r="BO150" s="77"/>
      <c r="BP150" s="77"/>
      <c r="BQ150" s="77"/>
      <c r="BR150" s="77">
        <f t="shared" si="138"/>
        <v>1</v>
      </c>
      <c r="BS150" s="111"/>
      <c r="BT150" s="111"/>
      <c r="BU150" s="111"/>
      <c r="BV150" s="92">
        <f t="shared" si="139"/>
        <v>1</v>
      </c>
      <c r="BW150" s="116"/>
      <c r="BX150" s="116"/>
      <c r="BY150" s="116"/>
      <c r="CB150" s="71"/>
      <c r="CC150" s="71"/>
      <c r="CD150" s="72"/>
      <c r="CE150" s="72"/>
    </row>
    <row r="151" spans="2:83" x14ac:dyDescent="0.25">
      <c r="B151" s="16"/>
      <c r="C151" s="13"/>
      <c r="D151" s="40" t="s">
        <v>188</v>
      </c>
      <c r="E151" s="56"/>
      <c r="F151" s="47">
        <v>1</v>
      </c>
      <c r="G151" s="1">
        <v>1</v>
      </c>
      <c r="H151" s="33">
        <v>1</v>
      </c>
      <c r="I151" s="45">
        <v>1</v>
      </c>
      <c r="J151" s="1">
        <v>1</v>
      </c>
      <c r="K151" s="1">
        <v>1</v>
      </c>
      <c r="L151" s="33">
        <v>0</v>
      </c>
      <c r="M151" s="45">
        <v>1</v>
      </c>
      <c r="N151" s="1">
        <v>1</v>
      </c>
      <c r="O151" s="1">
        <v>1</v>
      </c>
      <c r="P151" s="5">
        <v>1</v>
      </c>
      <c r="Q151" s="45">
        <v>1</v>
      </c>
      <c r="R151" s="1">
        <v>1</v>
      </c>
      <c r="S151" s="1">
        <v>1</v>
      </c>
      <c r="T151" s="5">
        <v>1</v>
      </c>
      <c r="U151" s="45">
        <v>1</v>
      </c>
      <c r="V151" s="1">
        <v>1</v>
      </c>
      <c r="W151" s="33">
        <v>1</v>
      </c>
      <c r="X151" s="45">
        <v>1</v>
      </c>
      <c r="Y151" s="1">
        <v>1</v>
      </c>
      <c r="Z151" s="1">
        <v>1</v>
      </c>
      <c r="AA151" s="33">
        <v>1</v>
      </c>
      <c r="AB151" s="47">
        <v>1</v>
      </c>
      <c r="AC151" s="13">
        <v>1</v>
      </c>
      <c r="AD151" s="39">
        <v>1</v>
      </c>
      <c r="AG151" s="16"/>
      <c r="AH151" s="13"/>
      <c r="AI151" s="40" t="s">
        <v>188</v>
      </c>
      <c r="AJ151" s="56"/>
      <c r="AK151">
        <f>COUNTIF(TableA[#This Row], 1)</f>
        <v>3</v>
      </c>
      <c r="AL151">
        <f>COUNTIF(TableB[#This Row], 1)</f>
        <v>3</v>
      </c>
      <c r="AM151">
        <f>COUNTIF(TableC[#This Row], 1)</f>
        <v>4</v>
      </c>
      <c r="AN151">
        <f>COUNTIF(TableD[#This Row], 1)</f>
        <v>4</v>
      </c>
      <c r="AO151">
        <f>COUNTIF(TableE[#This Row], 1)</f>
        <v>3</v>
      </c>
      <c r="AP151">
        <f>COUNTIF(TableF[#This Row], 1)</f>
        <v>4</v>
      </c>
      <c r="AQ151">
        <f>COUNTIF(TableG[#This Row], 1)</f>
        <v>3</v>
      </c>
      <c r="AT151" s="16"/>
      <c r="AU151" s="13"/>
      <c r="AV151" s="78" t="s">
        <v>188</v>
      </c>
      <c r="AW151" s="85"/>
      <c r="AX151" s="91">
        <f t="shared" si="133"/>
        <v>1</v>
      </c>
      <c r="AY151" s="108"/>
      <c r="AZ151" s="108"/>
      <c r="BA151" s="108"/>
      <c r="BB151" s="77">
        <f t="shared" si="134"/>
        <v>0.75</v>
      </c>
      <c r="BC151" s="77"/>
      <c r="BD151" s="77"/>
      <c r="BE151" s="77"/>
      <c r="BF151" s="77">
        <f t="shared" si="135"/>
        <v>1</v>
      </c>
      <c r="BG151" s="77"/>
      <c r="BH151" s="77"/>
      <c r="BI151" s="77"/>
      <c r="BJ151" s="77">
        <f t="shared" si="136"/>
        <v>1</v>
      </c>
      <c r="BK151" s="77"/>
      <c r="BL151" s="77"/>
      <c r="BM151" s="77"/>
      <c r="BN151" s="77">
        <f t="shared" si="137"/>
        <v>1</v>
      </c>
      <c r="BO151" s="77"/>
      <c r="BP151" s="77"/>
      <c r="BQ151" s="77"/>
      <c r="BR151" s="77">
        <f t="shared" si="138"/>
        <v>1</v>
      </c>
      <c r="BS151" s="111"/>
      <c r="BT151" s="111"/>
      <c r="BU151" s="111"/>
      <c r="BV151" s="92">
        <f t="shared" si="139"/>
        <v>1</v>
      </c>
      <c r="BW151" s="116"/>
      <c r="BX151" s="116"/>
      <c r="BY151" s="116"/>
      <c r="CB151" s="71"/>
      <c r="CC151" s="71"/>
      <c r="CD151" s="72"/>
      <c r="CE151" s="72"/>
    </row>
    <row r="152" spans="2:83" ht="29.25" x14ac:dyDescent="0.25">
      <c r="B152" s="16"/>
      <c r="C152" s="13"/>
      <c r="D152" s="40" t="s">
        <v>189</v>
      </c>
      <c r="E152" s="56"/>
      <c r="F152" s="47">
        <v>1</v>
      </c>
      <c r="G152" s="1">
        <v>1</v>
      </c>
      <c r="H152" s="33">
        <v>1</v>
      </c>
      <c r="I152" s="45">
        <v>1</v>
      </c>
      <c r="J152" s="1">
        <v>1</v>
      </c>
      <c r="K152" s="1">
        <v>1</v>
      </c>
      <c r="L152" s="33">
        <v>1</v>
      </c>
      <c r="M152" s="45">
        <v>1</v>
      </c>
      <c r="N152" s="1">
        <v>1</v>
      </c>
      <c r="O152" s="1">
        <v>1</v>
      </c>
      <c r="P152" s="5">
        <v>1</v>
      </c>
      <c r="Q152" s="45">
        <v>1</v>
      </c>
      <c r="R152" s="1">
        <v>1</v>
      </c>
      <c r="S152" s="1">
        <v>1</v>
      </c>
      <c r="T152" s="5">
        <v>1</v>
      </c>
      <c r="U152" s="45">
        <v>1</v>
      </c>
      <c r="V152" s="1">
        <v>1</v>
      </c>
      <c r="W152" s="33">
        <v>0</v>
      </c>
      <c r="X152" s="45">
        <v>1</v>
      </c>
      <c r="Y152" s="1">
        <v>1</v>
      </c>
      <c r="Z152" s="1">
        <v>1</v>
      </c>
      <c r="AA152" s="33">
        <v>1</v>
      </c>
      <c r="AB152" s="47">
        <v>1</v>
      </c>
      <c r="AC152" s="13">
        <v>1</v>
      </c>
      <c r="AD152" s="39">
        <v>1</v>
      </c>
      <c r="AG152" s="16"/>
      <c r="AH152" s="13"/>
      <c r="AI152" s="40" t="s">
        <v>189</v>
      </c>
      <c r="AJ152" s="56"/>
      <c r="AK152">
        <f>COUNTIF(TableA[#This Row], 1)</f>
        <v>3</v>
      </c>
      <c r="AL152">
        <f>COUNTIF(TableB[#This Row], 1)</f>
        <v>4</v>
      </c>
      <c r="AM152">
        <f>COUNTIF(TableC[#This Row], 1)</f>
        <v>4</v>
      </c>
      <c r="AN152">
        <f>COUNTIF(TableD[#This Row], 1)</f>
        <v>4</v>
      </c>
      <c r="AO152">
        <f>COUNTIF(TableE[#This Row], 1)</f>
        <v>2</v>
      </c>
      <c r="AP152">
        <f>COUNTIF(TableF[#This Row], 1)</f>
        <v>4</v>
      </c>
      <c r="AQ152">
        <f>COUNTIF(TableG[#This Row], 1)</f>
        <v>3</v>
      </c>
      <c r="AT152" s="16"/>
      <c r="AU152" s="13"/>
      <c r="AV152" s="78" t="s">
        <v>189</v>
      </c>
      <c r="AW152" s="85"/>
      <c r="AX152" s="91">
        <f t="shared" si="133"/>
        <v>1</v>
      </c>
      <c r="AY152" s="108"/>
      <c r="AZ152" s="108"/>
      <c r="BA152" s="108"/>
      <c r="BB152" s="77">
        <f t="shared" si="134"/>
        <v>1</v>
      </c>
      <c r="BC152" s="77"/>
      <c r="BD152" s="77"/>
      <c r="BE152" s="77"/>
      <c r="BF152" s="77">
        <f t="shared" si="135"/>
        <v>1</v>
      </c>
      <c r="BG152" s="77"/>
      <c r="BH152" s="77"/>
      <c r="BI152" s="77"/>
      <c r="BJ152" s="77">
        <f t="shared" si="136"/>
        <v>1</v>
      </c>
      <c r="BK152" s="77"/>
      <c r="BL152" s="77"/>
      <c r="BM152" s="77"/>
      <c r="BN152" s="77">
        <f t="shared" si="137"/>
        <v>0.66666666666666663</v>
      </c>
      <c r="BO152" s="77"/>
      <c r="BP152" s="77"/>
      <c r="BQ152" s="77"/>
      <c r="BR152" s="77">
        <f t="shared" si="138"/>
        <v>1</v>
      </c>
      <c r="BS152" s="111"/>
      <c r="BT152" s="111"/>
      <c r="BU152" s="111"/>
      <c r="BV152" s="92">
        <f t="shared" si="139"/>
        <v>1</v>
      </c>
      <c r="BW152" s="116"/>
      <c r="BX152" s="116"/>
      <c r="BY152" s="116"/>
      <c r="CB152" s="71"/>
      <c r="CC152" s="71"/>
      <c r="CD152" s="72"/>
      <c r="CE152" s="72"/>
    </row>
    <row r="153" spans="2:83" ht="15.75" thickBot="1" x14ac:dyDescent="0.3">
      <c r="B153" s="17"/>
      <c r="C153" s="18"/>
      <c r="D153" s="41"/>
      <c r="E153" s="58"/>
      <c r="F153" s="118"/>
      <c r="G153" s="119"/>
      <c r="H153" s="120"/>
      <c r="I153" s="121"/>
      <c r="J153" s="119"/>
      <c r="K153" s="119"/>
      <c r="L153" s="120"/>
      <c r="M153" s="121"/>
      <c r="N153" s="119"/>
      <c r="O153" s="119"/>
      <c r="P153" s="122"/>
      <c r="Q153" s="121"/>
      <c r="R153" s="119"/>
      <c r="S153" s="119"/>
      <c r="T153" s="122"/>
      <c r="U153" s="121"/>
      <c r="V153" s="119"/>
      <c r="W153" s="120"/>
      <c r="X153" s="121"/>
      <c r="Y153" s="119"/>
      <c r="Z153" s="119"/>
      <c r="AA153" s="120"/>
      <c r="AB153" s="123"/>
      <c r="AC153" s="120"/>
      <c r="AD153" s="120"/>
      <c r="AG153" s="17"/>
      <c r="AH153" s="18"/>
      <c r="AI153" s="41"/>
      <c r="AJ153" s="58"/>
      <c r="AT153" s="16"/>
      <c r="AU153" s="13"/>
      <c r="AV153" s="13"/>
      <c r="AW153" s="84"/>
      <c r="AX153" s="91"/>
      <c r="AY153" s="108"/>
      <c r="AZ153" s="108"/>
      <c r="BA153" s="108"/>
      <c r="BB153" s="77"/>
      <c r="BC153" s="77"/>
      <c r="BD153" s="77"/>
      <c r="BE153" s="77"/>
      <c r="BF153" s="77"/>
      <c r="BG153" s="77"/>
      <c r="BH153" s="77"/>
      <c r="BI153" s="77"/>
      <c r="BJ153" s="77"/>
      <c r="BK153" s="77"/>
      <c r="BL153" s="77"/>
      <c r="BM153" s="77"/>
      <c r="BN153" s="77"/>
      <c r="BO153" s="77"/>
      <c r="BP153" s="77"/>
      <c r="BQ153" s="77"/>
      <c r="BR153" s="77"/>
      <c r="BS153" s="111"/>
      <c r="BT153" s="111"/>
      <c r="BU153" s="111"/>
      <c r="BV153" s="92"/>
      <c r="BW153" s="116"/>
      <c r="BX153" s="116"/>
      <c r="BY153" s="116"/>
      <c r="CB153" s="71"/>
      <c r="CC153" s="71"/>
      <c r="CD153" s="71"/>
      <c r="CE153" s="71"/>
    </row>
    <row r="154" spans="2:83" ht="30.75" thickBot="1" x14ac:dyDescent="0.3">
      <c r="B154" s="25">
        <v>11</v>
      </c>
      <c r="C154" s="20"/>
      <c r="D154" s="42" t="s">
        <v>190</v>
      </c>
      <c r="E154" s="59"/>
      <c r="F154" s="50"/>
      <c r="G154" s="22"/>
      <c r="H154" s="35"/>
      <c r="I154" s="46"/>
      <c r="J154" s="22"/>
      <c r="K154" s="22"/>
      <c r="L154" s="35"/>
      <c r="M154" s="46"/>
      <c r="N154" s="22"/>
      <c r="O154" s="22"/>
      <c r="P154" s="23"/>
      <c r="Q154" s="46"/>
      <c r="R154" s="22"/>
      <c r="S154" s="22"/>
      <c r="T154" s="23"/>
      <c r="U154" s="46"/>
      <c r="V154" s="22"/>
      <c r="W154" s="35"/>
      <c r="X154" s="46"/>
      <c r="Y154" s="22"/>
      <c r="Z154" s="22"/>
      <c r="AA154" s="35"/>
      <c r="AB154" s="65"/>
      <c r="AC154" s="35"/>
      <c r="AD154" s="35"/>
      <c r="AG154" s="25">
        <v>11</v>
      </c>
      <c r="AH154" s="20"/>
      <c r="AI154" s="42" t="s">
        <v>190</v>
      </c>
      <c r="AJ154" s="59"/>
      <c r="AT154" s="88">
        <v>11</v>
      </c>
      <c r="AU154" s="80"/>
      <c r="AV154" s="79" t="s">
        <v>190</v>
      </c>
      <c r="AW154" s="87"/>
      <c r="AX154" s="91"/>
      <c r="AY154" s="108"/>
      <c r="AZ154" s="108"/>
      <c r="BA154" s="108"/>
      <c r="BB154" s="77"/>
      <c r="BC154" s="77"/>
      <c r="BD154" s="77"/>
      <c r="BE154" s="77"/>
      <c r="BF154" s="77"/>
      <c r="BG154" s="77"/>
      <c r="BH154" s="77"/>
      <c r="BI154" s="77"/>
      <c r="BJ154" s="77"/>
      <c r="BK154" s="77"/>
      <c r="BL154" s="77"/>
      <c r="BM154" s="77"/>
      <c r="BN154" s="77"/>
      <c r="BO154" s="77"/>
      <c r="BP154" s="77"/>
      <c r="BQ154" s="77"/>
      <c r="BR154" s="77"/>
      <c r="BS154" s="111"/>
      <c r="BT154" s="111"/>
      <c r="BU154" s="111"/>
      <c r="BV154" s="92"/>
      <c r="BW154" s="116"/>
      <c r="BX154" s="116"/>
      <c r="BY154" s="116"/>
      <c r="CB154" s="71"/>
      <c r="CC154" s="71"/>
      <c r="CD154" s="73"/>
      <c r="CE154" s="73"/>
    </row>
    <row r="155" spans="2:83" x14ac:dyDescent="0.25">
      <c r="B155" s="16"/>
      <c r="C155" s="13"/>
      <c r="D155" s="39"/>
      <c r="E155" s="57"/>
      <c r="F155" s="118"/>
      <c r="G155" s="124"/>
      <c r="H155" s="125"/>
      <c r="I155" s="126"/>
      <c r="J155" s="124"/>
      <c r="K155" s="124"/>
      <c r="L155" s="125"/>
      <c r="M155" s="126"/>
      <c r="N155" s="124"/>
      <c r="O155" s="124"/>
      <c r="P155" s="127"/>
      <c r="Q155" s="126"/>
      <c r="R155" s="124"/>
      <c r="S155" s="124"/>
      <c r="T155" s="127"/>
      <c r="U155" s="126"/>
      <c r="V155" s="124"/>
      <c r="W155" s="125"/>
      <c r="X155" s="126"/>
      <c r="Y155" s="124"/>
      <c r="Z155" s="124"/>
      <c r="AA155" s="125"/>
      <c r="AB155" s="128"/>
      <c r="AC155" s="125"/>
      <c r="AD155" s="125"/>
      <c r="AG155" s="16"/>
      <c r="AH155" s="13"/>
      <c r="AI155" s="39"/>
      <c r="AJ155" s="57"/>
      <c r="AT155" s="16"/>
      <c r="AU155" s="13"/>
      <c r="AV155" s="13"/>
      <c r="AW155" s="84"/>
      <c r="AX155" s="91"/>
      <c r="AY155" s="108"/>
      <c r="AZ155" s="108"/>
      <c r="BA155" s="108"/>
      <c r="BB155" s="77"/>
      <c r="BC155" s="77"/>
      <c r="BD155" s="77"/>
      <c r="BE155" s="77"/>
      <c r="BF155" s="77"/>
      <c r="BG155" s="77"/>
      <c r="BH155" s="77"/>
      <c r="BI155" s="77"/>
      <c r="BJ155" s="77"/>
      <c r="BK155" s="77"/>
      <c r="BL155" s="77"/>
      <c r="BM155" s="77"/>
      <c r="BN155" s="77"/>
      <c r="BO155" s="77"/>
      <c r="BP155" s="77"/>
      <c r="BQ155" s="77"/>
      <c r="BR155" s="77"/>
      <c r="BS155" s="111"/>
      <c r="BT155" s="111"/>
      <c r="BU155" s="111"/>
      <c r="BV155" s="92"/>
      <c r="BW155" s="116"/>
      <c r="BX155" s="116"/>
      <c r="BY155" s="116"/>
      <c r="CB155" s="71"/>
      <c r="CC155" s="71"/>
      <c r="CD155" s="71"/>
      <c r="CE155" s="71"/>
    </row>
    <row r="156" spans="2:83" x14ac:dyDescent="0.25">
      <c r="B156" s="16"/>
      <c r="C156" s="13"/>
      <c r="D156" s="40" t="s">
        <v>191</v>
      </c>
      <c r="E156" s="56"/>
      <c r="F156" s="47">
        <v>1</v>
      </c>
      <c r="G156" s="1">
        <v>1</v>
      </c>
      <c r="H156" s="33">
        <v>1</v>
      </c>
      <c r="I156" s="45">
        <v>1</v>
      </c>
      <c r="J156" s="1">
        <v>1</v>
      </c>
      <c r="K156" s="1">
        <v>1</v>
      </c>
      <c r="L156" s="33">
        <v>1</v>
      </c>
      <c r="M156" s="45">
        <v>1</v>
      </c>
      <c r="N156" s="1">
        <v>1</v>
      </c>
      <c r="O156" s="1">
        <v>1</v>
      </c>
      <c r="P156" s="5">
        <v>0</v>
      </c>
      <c r="Q156" s="45">
        <v>1</v>
      </c>
      <c r="R156" s="1">
        <v>1</v>
      </c>
      <c r="S156" s="1">
        <v>1</v>
      </c>
      <c r="T156" s="5">
        <v>1</v>
      </c>
      <c r="U156" s="45">
        <v>1</v>
      </c>
      <c r="V156" s="1">
        <v>1</v>
      </c>
      <c r="W156" s="33">
        <v>1</v>
      </c>
      <c r="X156" s="45">
        <v>1</v>
      </c>
      <c r="Y156" s="1">
        <v>1</v>
      </c>
      <c r="Z156" s="1">
        <v>1</v>
      </c>
      <c r="AA156" s="33">
        <v>1</v>
      </c>
      <c r="AB156" s="45">
        <v>1</v>
      </c>
      <c r="AC156" s="13">
        <v>1</v>
      </c>
      <c r="AD156" s="33">
        <v>1</v>
      </c>
      <c r="AG156" s="16"/>
      <c r="AH156" s="13"/>
      <c r="AI156" s="40" t="s">
        <v>191</v>
      </c>
      <c r="AJ156" s="56"/>
      <c r="AK156">
        <f>COUNTIF(TableA[#This Row], 1)</f>
        <v>3</v>
      </c>
      <c r="AL156">
        <f>COUNTIF(TableB[#This Row], 1)</f>
        <v>4</v>
      </c>
      <c r="AM156">
        <f>COUNTIF(TableC[#This Row], 1)</f>
        <v>3</v>
      </c>
      <c r="AN156">
        <f>COUNTIF(TableD[#This Row], 1)</f>
        <v>4</v>
      </c>
      <c r="AO156">
        <f>COUNTIF(TableE[#This Row], 1)</f>
        <v>3</v>
      </c>
      <c r="AP156">
        <f>COUNTIF(TableF[#This Row], 1)</f>
        <v>4</v>
      </c>
      <c r="AQ156">
        <f>COUNTIF(TableG[#This Row], 1)</f>
        <v>3</v>
      </c>
      <c r="AT156" s="16"/>
      <c r="AU156" s="13"/>
      <c r="AV156" s="78" t="s">
        <v>191</v>
      </c>
      <c r="AW156" s="85"/>
      <c r="AX156" s="91">
        <f t="shared" si="133"/>
        <v>1</v>
      </c>
      <c r="AY156" s="71" t="s">
        <v>244</v>
      </c>
      <c r="AZ156" s="67">
        <f>COUNTIF(AX156:AX166, "&gt;=0.75")</f>
        <v>4</v>
      </c>
      <c r="BA156" s="103">
        <f>AZ156/$AZ$160</f>
        <v>0.36363636363636365</v>
      </c>
      <c r="BB156" s="77">
        <f t="shared" si="134"/>
        <v>1</v>
      </c>
      <c r="BC156" s="71" t="s">
        <v>244</v>
      </c>
      <c r="BD156" s="67">
        <f>COUNTIF(BB156:BB166, "&gt;=0.75")</f>
        <v>11</v>
      </c>
      <c r="BE156" s="103">
        <f>BD156/$BD$160</f>
        <v>1</v>
      </c>
      <c r="BF156" s="77">
        <f t="shared" si="135"/>
        <v>0.75</v>
      </c>
      <c r="BG156" s="71" t="s">
        <v>244</v>
      </c>
      <c r="BH156" s="67">
        <f>COUNTIF(BF156:BF166, "&gt;=0.75")</f>
        <v>11</v>
      </c>
      <c r="BI156" s="103">
        <f>BH156/$BH$160</f>
        <v>1</v>
      </c>
      <c r="BJ156" s="77">
        <f t="shared" si="136"/>
        <v>1</v>
      </c>
      <c r="BK156" s="71" t="s">
        <v>244</v>
      </c>
      <c r="BL156" s="67">
        <f>COUNTIF(BJ156:BJ166, "&gt;=0.75")</f>
        <v>8</v>
      </c>
      <c r="BM156" s="103">
        <f>BL156/$BL$160</f>
        <v>0.72727272727272729</v>
      </c>
      <c r="BN156" s="77">
        <f t="shared" si="137"/>
        <v>1</v>
      </c>
      <c r="BO156" s="71" t="s">
        <v>244</v>
      </c>
      <c r="BP156" s="67">
        <f>COUNTIF(BN156:BN166, "&gt;=0.75")</f>
        <v>11</v>
      </c>
      <c r="BQ156" s="103">
        <f>BP156/$BP$160</f>
        <v>1</v>
      </c>
      <c r="BR156" s="77">
        <f t="shared" si="138"/>
        <v>1</v>
      </c>
      <c r="BS156" s="71" t="s">
        <v>244</v>
      </c>
      <c r="BT156" s="67">
        <f>COUNTIF(BR156:BR166, "&gt;=0.75")</f>
        <v>11</v>
      </c>
      <c r="BU156" s="103">
        <f>BT156/$BT$160</f>
        <v>1</v>
      </c>
      <c r="BV156" s="92">
        <f t="shared" si="139"/>
        <v>1</v>
      </c>
      <c r="BW156" s="71" t="s">
        <v>244</v>
      </c>
      <c r="BX156" s="67">
        <f>COUNTIF(BV156:BV166, "&gt;=0.75")</f>
        <v>11</v>
      </c>
      <c r="BY156" s="103">
        <f>BX156/$BX$160</f>
        <v>1</v>
      </c>
      <c r="CA156" s="71" t="s">
        <v>244</v>
      </c>
      <c r="CB156" s="67">
        <f>COUNTIF(AX156:BV166, "&gt;=0.75")</f>
        <v>94</v>
      </c>
      <c r="CC156" s="103">
        <f>CB156/$CB$160</f>
        <v>0.68613138686131392</v>
      </c>
      <c r="CD156" s="72"/>
      <c r="CE156" s="72"/>
    </row>
    <row r="157" spans="2:83" x14ac:dyDescent="0.25">
      <c r="B157" s="16"/>
      <c r="C157" s="13"/>
      <c r="D157" s="40" t="s">
        <v>192</v>
      </c>
      <c r="E157" s="56"/>
      <c r="F157" s="47">
        <v>1</v>
      </c>
      <c r="G157" s="1">
        <v>1</v>
      </c>
      <c r="H157" s="33">
        <v>0</v>
      </c>
      <c r="I157" s="45">
        <v>1</v>
      </c>
      <c r="J157" s="1">
        <v>1</v>
      </c>
      <c r="K157" s="1">
        <v>1</v>
      </c>
      <c r="L157" s="33">
        <v>1</v>
      </c>
      <c r="M157" s="45">
        <v>1</v>
      </c>
      <c r="N157" s="1">
        <v>1</v>
      </c>
      <c r="O157" s="1">
        <v>1</v>
      </c>
      <c r="P157" s="5">
        <v>1</v>
      </c>
      <c r="Q157" s="45">
        <v>0</v>
      </c>
      <c r="R157" s="1">
        <v>1</v>
      </c>
      <c r="S157" s="1">
        <v>1</v>
      </c>
      <c r="T157" s="5">
        <v>1</v>
      </c>
      <c r="U157" s="45">
        <v>1</v>
      </c>
      <c r="V157" s="1">
        <v>1</v>
      </c>
      <c r="W157" s="33">
        <v>1</v>
      </c>
      <c r="X157" s="45">
        <v>0</v>
      </c>
      <c r="Y157" s="1">
        <v>1</v>
      </c>
      <c r="Z157" s="1">
        <v>1</v>
      </c>
      <c r="AA157" s="33">
        <v>1</v>
      </c>
      <c r="AB157" s="45">
        <v>1</v>
      </c>
      <c r="AC157" s="13">
        <v>1</v>
      </c>
      <c r="AD157" s="33">
        <v>1</v>
      </c>
      <c r="AG157" s="16"/>
      <c r="AH157" s="13"/>
      <c r="AI157" s="40" t="s">
        <v>192</v>
      </c>
      <c r="AJ157" s="56"/>
      <c r="AK157">
        <f>COUNTIF(TableA[#This Row], 1)</f>
        <v>2</v>
      </c>
      <c r="AL157">
        <f>COUNTIF(TableB[#This Row], 1)</f>
        <v>4</v>
      </c>
      <c r="AM157">
        <f>COUNTIF(TableC[#This Row], 1)</f>
        <v>4</v>
      </c>
      <c r="AN157">
        <f>COUNTIF(TableD[#This Row], 1)</f>
        <v>3</v>
      </c>
      <c r="AO157">
        <f>COUNTIF(TableE[#This Row], 1)</f>
        <v>3</v>
      </c>
      <c r="AP157">
        <f>COUNTIF(TableF[#This Row], 1)</f>
        <v>3</v>
      </c>
      <c r="AQ157">
        <f>COUNTIF(TableG[#This Row], 1)</f>
        <v>3</v>
      </c>
      <c r="AT157" s="16"/>
      <c r="AU157" s="13"/>
      <c r="AV157" s="78" t="s">
        <v>192</v>
      </c>
      <c r="AW157" s="85"/>
      <c r="AX157" s="91">
        <f t="shared" si="133"/>
        <v>0.66666666666666663</v>
      </c>
      <c r="AY157" s="71" t="s">
        <v>243</v>
      </c>
      <c r="AZ157" s="104">
        <f>COUNTIF(AX156:AX166, "&lt;0.75")-COUNTIF(AX156:AX166, "&lt;0.50")</f>
        <v>3</v>
      </c>
      <c r="BA157" s="103">
        <f t="shared" ref="BA157:BA160" si="140">AZ157/$AZ$160</f>
        <v>0.27272727272727271</v>
      </c>
      <c r="BB157" s="77">
        <f t="shared" si="134"/>
        <v>1</v>
      </c>
      <c r="BC157" s="71" t="s">
        <v>243</v>
      </c>
      <c r="BD157" s="104">
        <f>COUNTIF(BB156:BB166, "&lt;0.75")-COUNTIF(BB156:BB166, "&lt;0.50")</f>
        <v>0</v>
      </c>
      <c r="BE157" s="103">
        <f t="shared" ref="BE157:BE160" si="141">BD157/$BD$160</f>
        <v>0</v>
      </c>
      <c r="BF157" s="77">
        <f t="shared" si="135"/>
        <v>1</v>
      </c>
      <c r="BG157" s="71" t="s">
        <v>243</v>
      </c>
      <c r="BH157" s="104">
        <f>COUNTIF(BF156:BF166, "&lt;0.75")-COUNTIF(BF156:BF166, "&lt;0.50")</f>
        <v>0</v>
      </c>
      <c r="BI157" s="103">
        <f t="shared" ref="BI157:BI160" si="142">BH157/$BH$160</f>
        <v>0</v>
      </c>
      <c r="BJ157" s="77">
        <f t="shared" si="136"/>
        <v>0.75</v>
      </c>
      <c r="BK157" s="71" t="s">
        <v>243</v>
      </c>
      <c r="BL157" s="104">
        <f>COUNTIF(BJ156:BJ166, "&lt;0.75")-COUNTIF(BJ156:BJ166, "&lt;0.50")</f>
        <v>0</v>
      </c>
      <c r="BM157" s="103">
        <f t="shared" ref="BM157:BM160" si="143">BL157/$BL$160</f>
        <v>0</v>
      </c>
      <c r="BN157" s="77">
        <f t="shared" si="137"/>
        <v>1</v>
      </c>
      <c r="BO157" s="71" t="s">
        <v>243</v>
      </c>
      <c r="BP157" s="104">
        <f>COUNTIF(BN156:BN166, "&lt;0.75")-COUNTIF(BN156:BN166, "&lt;0.50")</f>
        <v>0</v>
      </c>
      <c r="BQ157" s="103">
        <f t="shared" ref="BQ157:BQ160" si="144">BP157/$BP$160</f>
        <v>0</v>
      </c>
      <c r="BR157" s="77">
        <f t="shared" si="138"/>
        <v>0.75</v>
      </c>
      <c r="BS157" s="71" t="s">
        <v>243</v>
      </c>
      <c r="BT157" s="104">
        <f>COUNTIF(BR156:BR166, "&lt;0.75")-COUNTIF(BR156:BR166, "&lt;0.50")</f>
        <v>0</v>
      </c>
      <c r="BU157" s="103">
        <f t="shared" ref="BU157:BU160" si="145">BT157/$BT$160</f>
        <v>0</v>
      </c>
      <c r="BV157" s="92">
        <f t="shared" si="139"/>
        <v>1</v>
      </c>
      <c r="BW157" s="71" t="s">
        <v>243</v>
      </c>
      <c r="BX157" s="104">
        <f>COUNTIF(BV156:BV166, "&lt;0.75")-COUNTIF(BV156:BV166, "&lt;0.50")</f>
        <v>0</v>
      </c>
      <c r="BY157" s="103">
        <f t="shared" ref="BY157:BY160" si="146">BX157/$BX$160</f>
        <v>0</v>
      </c>
      <c r="CA157" s="71" t="s">
        <v>243</v>
      </c>
      <c r="CB157" s="104">
        <f>COUNTIF(AX156:BV166, "&lt;0.75")-COUNTIF(AX156:BV166, "&lt;0.50")</f>
        <v>4</v>
      </c>
      <c r="CC157" s="103">
        <f t="shared" ref="CC157:CC160" si="147">CB157/$CB$160</f>
        <v>2.9197080291970802E-2</v>
      </c>
      <c r="CD157" s="72"/>
      <c r="CE157" s="72"/>
    </row>
    <row r="158" spans="2:83" x14ac:dyDescent="0.25">
      <c r="B158" s="16"/>
      <c r="C158" s="13"/>
      <c r="D158" s="40" t="s">
        <v>193</v>
      </c>
      <c r="E158" s="56"/>
      <c r="F158" s="47">
        <v>1</v>
      </c>
      <c r="G158" s="1">
        <v>1</v>
      </c>
      <c r="H158" s="33">
        <v>0</v>
      </c>
      <c r="I158" s="45">
        <v>1</v>
      </c>
      <c r="J158" s="1">
        <v>1</v>
      </c>
      <c r="K158" s="1">
        <v>1</v>
      </c>
      <c r="L158" s="33">
        <v>1</v>
      </c>
      <c r="M158" s="45">
        <v>1</v>
      </c>
      <c r="N158" s="1">
        <v>1</v>
      </c>
      <c r="O158" s="1">
        <v>1</v>
      </c>
      <c r="P158" s="5">
        <v>1</v>
      </c>
      <c r="Q158" s="45">
        <v>1</v>
      </c>
      <c r="R158" s="1">
        <v>0</v>
      </c>
      <c r="S158" s="1">
        <v>1</v>
      </c>
      <c r="T158" s="5">
        <v>1</v>
      </c>
      <c r="U158" s="45">
        <v>1</v>
      </c>
      <c r="V158" s="1">
        <v>1</v>
      </c>
      <c r="W158" s="33">
        <v>1</v>
      </c>
      <c r="X158" s="45">
        <v>1</v>
      </c>
      <c r="Y158" s="1">
        <v>1</v>
      </c>
      <c r="Z158" s="1">
        <v>1</v>
      </c>
      <c r="AA158" s="33">
        <v>1</v>
      </c>
      <c r="AB158" s="45">
        <v>1</v>
      </c>
      <c r="AC158" s="13">
        <v>1</v>
      </c>
      <c r="AD158" s="33">
        <v>1</v>
      </c>
      <c r="AG158" s="16"/>
      <c r="AH158" s="13"/>
      <c r="AI158" s="40" t="s">
        <v>193</v>
      </c>
      <c r="AJ158" s="56"/>
      <c r="AK158">
        <f>COUNTIF(TableA[#This Row], 1)</f>
        <v>2</v>
      </c>
      <c r="AL158">
        <f>COUNTIF(TableB[#This Row], 1)</f>
        <v>4</v>
      </c>
      <c r="AM158">
        <f>COUNTIF(TableC[#This Row], 1)</f>
        <v>4</v>
      </c>
      <c r="AN158">
        <f>COUNTIF(TableD[#This Row], 1)</f>
        <v>3</v>
      </c>
      <c r="AO158">
        <f>COUNTIF(TableE[#This Row], 1)</f>
        <v>3</v>
      </c>
      <c r="AP158">
        <f>COUNTIF(TableF[#This Row], 1)</f>
        <v>4</v>
      </c>
      <c r="AQ158">
        <f>COUNTIF(TableG[#This Row], 1)</f>
        <v>3</v>
      </c>
      <c r="AT158" s="16"/>
      <c r="AU158" s="13"/>
      <c r="AV158" s="78" t="s">
        <v>193</v>
      </c>
      <c r="AW158" s="85"/>
      <c r="AX158" s="91">
        <f t="shared" si="133"/>
        <v>0.66666666666666663</v>
      </c>
      <c r="AY158" s="71" t="s">
        <v>242</v>
      </c>
      <c r="AZ158" s="104">
        <f>COUNTIF(AX156:AX166, "&lt;0.5")-COUNTIF(AX156:AX166, "&lt;0.25")</f>
        <v>2</v>
      </c>
      <c r="BA158" s="103">
        <f t="shared" si="140"/>
        <v>0.18181818181818182</v>
      </c>
      <c r="BB158" s="77">
        <f t="shared" si="134"/>
        <v>1</v>
      </c>
      <c r="BC158" s="71" t="s">
        <v>242</v>
      </c>
      <c r="BD158" s="104">
        <f>COUNTIF(BB156:BB166, "&lt;0.5")-COUNTIF(BB156:BB166, "&lt;0.25")</f>
        <v>0</v>
      </c>
      <c r="BE158" s="103">
        <f t="shared" si="141"/>
        <v>0</v>
      </c>
      <c r="BF158" s="77">
        <f t="shared" si="135"/>
        <v>1</v>
      </c>
      <c r="BG158" s="71" t="s">
        <v>242</v>
      </c>
      <c r="BH158" s="104">
        <f>COUNTIF(BF156:BF166, "&lt;0.5")-COUNTIF(BF156:BF166, "&lt;0.25")</f>
        <v>0</v>
      </c>
      <c r="BI158" s="103">
        <f t="shared" si="142"/>
        <v>0</v>
      </c>
      <c r="BJ158" s="77">
        <f t="shared" si="136"/>
        <v>0.75</v>
      </c>
      <c r="BK158" s="71" t="s">
        <v>242</v>
      </c>
      <c r="BL158" s="104">
        <f>COUNTIF(BJ156:BJ166, "&lt;0.5")-COUNTIF(BJ156:BJ166, "&lt;0.25")</f>
        <v>2</v>
      </c>
      <c r="BM158" s="103">
        <f t="shared" si="143"/>
        <v>0.18181818181818182</v>
      </c>
      <c r="BN158" s="77">
        <f t="shared" si="137"/>
        <v>1</v>
      </c>
      <c r="BO158" s="71" t="s">
        <v>242</v>
      </c>
      <c r="BP158" s="104">
        <f>COUNTIF(BN156:BN166, "&lt;0.5")-COUNTIF(BN156:BN166, "&lt;0.25")</f>
        <v>0</v>
      </c>
      <c r="BQ158" s="103">
        <f t="shared" si="144"/>
        <v>0</v>
      </c>
      <c r="BR158" s="77">
        <f t="shared" si="138"/>
        <v>1</v>
      </c>
      <c r="BS158" s="71" t="s">
        <v>242</v>
      </c>
      <c r="BT158" s="104">
        <f>COUNTIF(BR156:BR166, "&lt;0.5")-COUNTIF(BR156:BR166, "&lt;0.25")</f>
        <v>0</v>
      </c>
      <c r="BU158" s="103">
        <f t="shared" si="145"/>
        <v>0</v>
      </c>
      <c r="BV158" s="92">
        <f t="shared" si="139"/>
        <v>1</v>
      </c>
      <c r="BW158" s="71" t="s">
        <v>242</v>
      </c>
      <c r="BX158" s="104">
        <f>COUNTIF(BV156:BV166, "&lt;0.5")-COUNTIF(BV156:BV166, "&lt;0.25")</f>
        <v>0</v>
      </c>
      <c r="BY158" s="103">
        <f t="shared" si="146"/>
        <v>0</v>
      </c>
      <c r="CA158" s="71" t="s">
        <v>242</v>
      </c>
      <c r="CB158" s="104">
        <f>COUNTIF(AX156:BV166, "&lt;0.5")-COUNTIF(AX156:BV166, "&lt;0.25")</f>
        <v>6</v>
      </c>
      <c r="CC158" s="103">
        <f t="shared" si="147"/>
        <v>4.3795620437956206E-2</v>
      </c>
      <c r="CD158" s="72"/>
      <c r="CE158" s="72"/>
    </row>
    <row r="159" spans="2:83" x14ac:dyDescent="0.25">
      <c r="B159" s="16"/>
      <c r="C159" s="13"/>
      <c r="D159" s="40" t="s">
        <v>194</v>
      </c>
      <c r="E159" s="56"/>
      <c r="F159" s="47">
        <v>1</v>
      </c>
      <c r="G159" s="1">
        <v>1</v>
      </c>
      <c r="H159" s="33">
        <v>0</v>
      </c>
      <c r="I159" s="45">
        <v>1</v>
      </c>
      <c r="J159" s="1">
        <v>1</v>
      </c>
      <c r="K159" s="1">
        <v>1</v>
      </c>
      <c r="L159" s="33">
        <v>1</v>
      </c>
      <c r="M159" s="45">
        <v>1</v>
      </c>
      <c r="N159" s="1">
        <v>1</v>
      </c>
      <c r="O159" s="1">
        <v>1</v>
      </c>
      <c r="P159" s="5">
        <v>1</v>
      </c>
      <c r="Q159" s="45">
        <v>1</v>
      </c>
      <c r="R159" s="1">
        <v>1</v>
      </c>
      <c r="S159" s="1">
        <v>0</v>
      </c>
      <c r="T159" s="5">
        <v>1</v>
      </c>
      <c r="U159" s="45">
        <v>1</v>
      </c>
      <c r="V159" s="1">
        <v>1</v>
      </c>
      <c r="W159" s="33">
        <v>1</v>
      </c>
      <c r="X159" s="45">
        <v>1</v>
      </c>
      <c r="Y159" s="1">
        <v>1</v>
      </c>
      <c r="Z159" s="1">
        <v>1</v>
      </c>
      <c r="AA159" s="33">
        <v>1</v>
      </c>
      <c r="AB159" s="45">
        <v>1</v>
      </c>
      <c r="AC159" s="13">
        <v>1</v>
      </c>
      <c r="AD159" s="33">
        <v>1</v>
      </c>
      <c r="AG159" s="16"/>
      <c r="AH159" s="13"/>
      <c r="AI159" s="40" t="s">
        <v>194</v>
      </c>
      <c r="AJ159" s="56"/>
      <c r="AK159">
        <f>COUNTIF(TableA[#This Row], 1)</f>
        <v>2</v>
      </c>
      <c r="AL159">
        <f>COUNTIF(TableB[#This Row], 1)</f>
        <v>4</v>
      </c>
      <c r="AM159">
        <f>COUNTIF(TableC[#This Row], 1)</f>
        <v>4</v>
      </c>
      <c r="AN159">
        <f>COUNTIF(TableD[#This Row], 1)</f>
        <v>3</v>
      </c>
      <c r="AO159">
        <f>COUNTIF(TableE[#This Row], 1)</f>
        <v>3</v>
      </c>
      <c r="AP159">
        <f>COUNTIF(TableF[#This Row], 1)</f>
        <v>4</v>
      </c>
      <c r="AQ159">
        <f>COUNTIF(TableG[#This Row], 1)</f>
        <v>3</v>
      </c>
      <c r="AT159" s="16"/>
      <c r="AU159" s="13"/>
      <c r="AV159" s="78" t="s">
        <v>194</v>
      </c>
      <c r="AW159" s="85"/>
      <c r="AX159" s="91">
        <f t="shared" si="133"/>
        <v>0.66666666666666663</v>
      </c>
      <c r="AY159" s="71" t="s">
        <v>241</v>
      </c>
      <c r="AZ159" s="104">
        <f>COUNTIF(AX156:AX166, "&lt;0.25")-COUNTIF(AX156:AX166, "&lt;0")</f>
        <v>2</v>
      </c>
      <c r="BA159" s="103">
        <f t="shared" si="140"/>
        <v>0.18181818181818182</v>
      </c>
      <c r="BB159" s="77">
        <f t="shared" si="134"/>
        <v>1</v>
      </c>
      <c r="BC159" s="71" t="s">
        <v>241</v>
      </c>
      <c r="BD159" s="104">
        <f>COUNTIF(BB156:BB166, "&lt;0.25")-COUNTIF(BB156:BB166, "&lt;0")</f>
        <v>0</v>
      </c>
      <c r="BE159" s="103">
        <f t="shared" si="141"/>
        <v>0</v>
      </c>
      <c r="BF159" s="77">
        <f t="shared" si="135"/>
        <v>1</v>
      </c>
      <c r="BG159" s="71" t="s">
        <v>241</v>
      </c>
      <c r="BH159" s="104">
        <f>COUNTIF(BF156:BF166, "&lt;0.25")-COUNTIF(BF156:BF166, "&lt;0")</f>
        <v>0</v>
      </c>
      <c r="BI159" s="103">
        <f t="shared" si="142"/>
        <v>0</v>
      </c>
      <c r="BJ159" s="77">
        <f t="shared" si="136"/>
        <v>0.75</v>
      </c>
      <c r="BK159" s="71" t="s">
        <v>241</v>
      </c>
      <c r="BL159" s="104">
        <f>COUNTIF(BJ156:BJ166, "&lt;0.25")-COUNTIF(BJ156:BJ166, "&lt;0")</f>
        <v>1</v>
      </c>
      <c r="BM159" s="103">
        <f t="shared" si="143"/>
        <v>9.0909090909090912E-2</v>
      </c>
      <c r="BN159" s="77">
        <f t="shared" si="137"/>
        <v>1</v>
      </c>
      <c r="BO159" s="71" t="s">
        <v>241</v>
      </c>
      <c r="BP159" s="104">
        <f>COUNTIF(BN156:BN166, "&lt;0.25")-COUNTIF(BN156:BN166, "&lt;0")</f>
        <v>0</v>
      </c>
      <c r="BQ159" s="103">
        <f t="shared" si="144"/>
        <v>0</v>
      </c>
      <c r="BR159" s="77">
        <f t="shared" si="138"/>
        <v>1</v>
      </c>
      <c r="BS159" s="71" t="s">
        <v>241</v>
      </c>
      <c r="BT159" s="104">
        <f>COUNTIF(BR156:BR166, "&lt;0.25")-COUNTIF(BR156:BR166, "&lt;0")</f>
        <v>0</v>
      </c>
      <c r="BU159" s="103">
        <f t="shared" si="145"/>
        <v>0</v>
      </c>
      <c r="BV159" s="92">
        <f t="shared" si="139"/>
        <v>1</v>
      </c>
      <c r="BW159" s="71" t="s">
        <v>241</v>
      </c>
      <c r="BX159" s="104">
        <f>COUNTIF(BV156:BV166, "&lt;0.25")-COUNTIF(BV156:BV166, "&lt;0")</f>
        <v>0</v>
      </c>
      <c r="BY159" s="103">
        <f t="shared" si="146"/>
        <v>0</v>
      </c>
      <c r="CA159" s="71" t="s">
        <v>241</v>
      </c>
      <c r="CB159" s="104">
        <f>COUNTIF(AX156:BV166, "&lt;0.25")-COUNTIF(AX156:BV166, "&lt;0")</f>
        <v>33</v>
      </c>
      <c r="CC159" s="103">
        <f t="shared" si="147"/>
        <v>0.24087591240875914</v>
      </c>
      <c r="CD159" s="72"/>
      <c r="CE159" s="72"/>
    </row>
    <row r="160" spans="2:83" ht="29.25" x14ac:dyDescent="0.25">
      <c r="B160" s="16"/>
      <c r="C160" s="13"/>
      <c r="D160" s="40" t="s">
        <v>195</v>
      </c>
      <c r="E160" s="56"/>
      <c r="F160" s="47">
        <v>1</v>
      </c>
      <c r="G160" s="1">
        <v>1</v>
      </c>
      <c r="H160" s="33">
        <v>1</v>
      </c>
      <c r="I160" s="45">
        <v>1</v>
      </c>
      <c r="J160" s="1">
        <v>1</v>
      </c>
      <c r="K160" s="1">
        <v>1</v>
      </c>
      <c r="L160" s="33">
        <v>1</v>
      </c>
      <c r="M160" s="45">
        <v>1</v>
      </c>
      <c r="N160" s="1">
        <v>1</v>
      </c>
      <c r="O160" s="1">
        <v>1</v>
      </c>
      <c r="P160" s="5">
        <v>1</v>
      </c>
      <c r="Q160" s="45">
        <v>0</v>
      </c>
      <c r="R160" s="1">
        <v>0</v>
      </c>
      <c r="S160" s="1">
        <v>0</v>
      </c>
      <c r="T160" s="5">
        <v>0</v>
      </c>
      <c r="U160" s="45">
        <v>1</v>
      </c>
      <c r="V160" s="1">
        <v>1</v>
      </c>
      <c r="W160" s="33">
        <v>1</v>
      </c>
      <c r="X160" s="45">
        <v>1</v>
      </c>
      <c r="Y160" s="1">
        <v>1</v>
      </c>
      <c r="Z160" s="1">
        <v>1</v>
      </c>
      <c r="AA160" s="33">
        <v>1</v>
      </c>
      <c r="AB160" s="45">
        <v>1</v>
      </c>
      <c r="AC160" s="13">
        <v>1</v>
      </c>
      <c r="AD160" s="33">
        <v>1</v>
      </c>
      <c r="AG160" s="16"/>
      <c r="AH160" s="13"/>
      <c r="AI160" s="40" t="s">
        <v>195</v>
      </c>
      <c r="AJ160" s="56"/>
      <c r="AK160">
        <f>COUNTIF(TableA[#This Row], 1)</f>
        <v>3</v>
      </c>
      <c r="AL160">
        <f>COUNTIF(TableB[#This Row], 1)</f>
        <v>4</v>
      </c>
      <c r="AM160">
        <f>COUNTIF(TableC[#This Row], 1)</f>
        <v>4</v>
      </c>
      <c r="AN160">
        <f>COUNTIF(TableD[#This Row], 1)</f>
        <v>0</v>
      </c>
      <c r="AO160">
        <f>COUNTIF(TableE[#This Row], 1)</f>
        <v>3</v>
      </c>
      <c r="AP160">
        <f>COUNTIF(TableF[#This Row], 1)</f>
        <v>4</v>
      </c>
      <c r="AQ160">
        <f>COUNTIF(TableG[#This Row], 1)</f>
        <v>3</v>
      </c>
      <c r="AT160" s="16"/>
      <c r="AU160" s="13"/>
      <c r="AV160" s="78" t="s">
        <v>195</v>
      </c>
      <c r="AW160" s="85"/>
      <c r="AX160" s="91">
        <f t="shared" si="133"/>
        <v>1</v>
      </c>
      <c r="AY160" s="71" t="s">
        <v>247</v>
      </c>
      <c r="AZ160">
        <f>COUNT(AX156:AX166)</f>
        <v>11</v>
      </c>
      <c r="BA160" s="103">
        <f t="shared" si="140"/>
        <v>1</v>
      </c>
      <c r="BB160" s="77">
        <f t="shared" si="134"/>
        <v>1</v>
      </c>
      <c r="BC160" s="71" t="s">
        <v>247</v>
      </c>
      <c r="BD160">
        <f>COUNT(BB156:BB166)</f>
        <v>11</v>
      </c>
      <c r="BE160" s="103">
        <f t="shared" si="141"/>
        <v>1</v>
      </c>
      <c r="BF160" s="77">
        <f t="shared" si="135"/>
        <v>1</v>
      </c>
      <c r="BG160" s="71" t="s">
        <v>247</v>
      </c>
      <c r="BH160">
        <f>COUNT(BF156:BF166)</f>
        <v>11</v>
      </c>
      <c r="BI160" s="103">
        <f t="shared" si="142"/>
        <v>1</v>
      </c>
      <c r="BJ160" s="77">
        <f t="shared" si="136"/>
        <v>0</v>
      </c>
      <c r="BK160" s="71" t="s">
        <v>247</v>
      </c>
      <c r="BL160">
        <f>COUNT(BJ156:BJ166)</f>
        <v>11</v>
      </c>
      <c r="BM160" s="103">
        <f t="shared" si="143"/>
        <v>1</v>
      </c>
      <c r="BN160" s="77">
        <f t="shared" si="137"/>
        <v>1</v>
      </c>
      <c r="BO160" s="71" t="s">
        <v>247</v>
      </c>
      <c r="BP160">
        <f>COUNT(BN156:BN166)</f>
        <v>11</v>
      </c>
      <c r="BQ160" s="103">
        <f t="shared" si="144"/>
        <v>1</v>
      </c>
      <c r="BR160" s="77">
        <f t="shared" si="138"/>
        <v>1</v>
      </c>
      <c r="BS160" s="71" t="s">
        <v>247</v>
      </c>
      <c r="BT160">
        <f>COUNT(BR156:BR166)</f>
        <v>11</v>
      </c>
      <c r="BU160" s="103">
        <f t="shared" si="145"/>
        <v>1</v>
      </c>
      <c r="BV160" s="92">
        <f t="shared" si="139"/>
        <v>1</v>
      </c>
      <c r="BW160" s="71" t="s">
        <v>247</v>
      </c>
      <c r="BX160">
        <f>COUNT(BV156:BV166)</f>
        <v>11</v>
      </c>
      <c r="BY160" s="103">
        <f t="shared" si="146"/>
        <v>1</v>
      </c>
      <c r="CA160" s="71" t="s">
        <v>247</v>
      </c>
      <c r="CB160">
        <f>COUNT(AX156:BV166)</f>
        <v>137</v>
      </c>
      <c r="CC160" s="103">
        <f t="shared" si="147"/>
        <v>1</v>
      </c>
      <c r="CD160" s="72"/>
      <c r="CE160" s="72"/>
    </row>
    <row r="161" spans="2:83" ht="29.25" x14ac:dyDescent="0.25">
      <c r="B161" s="16"/>
      <c r="C161" s="13"/>
      <c r="D161" s="40" t="s">
        <v>196</v>
      </c>
      <c r="E161" s="56"/>
      <c r="F161" s="47">
        <v>1</v>
      </c>
      <c r="G161" s="1">
        <v>1</v>
      </c>
      <c r="H161" s="33">
        <v>1</v>
      </c>
      <c r="I161" s="45">
        <v>1</v>
      </c>
      <c r="J161" s="1">
        <v>1</v>
      </c>
      <c r="K161" s="1">
        <v>1</v>
      </c>
      <c r="L161" s="33">
        <v>1</v>
      </c>
      <c r="M161" s="45">
        <v>1</v>
      </c>
      <c r="N161" s="1">
        <v>1</v>
      </c>
      <c r="O161" s="1">
        <v>1</v>
      </c>
      <c r="P161" s="5">
        <v>1</v>
      </c>
      <c r="Q161" s="45">
        <v>0</v>
      </c>
      <c r="R161" s="1">
        <v>0</v>
      </c>
      <c r="S161" s="1">
        <v>0</v>
      </c>
      <c r="T161" s="5">
        <v>1</v>
      </c>
      <c r="U161" s="45">
        <v>1</v>
      </c>
      <c r="V161" s="1">
        <v>1</v>
      </c>
      <c r="W161" s="33">
        <v>1</v>
      </c>
      <c r="X161" s="45">
        <v>1</v>
      </c>
      <c r="Y161" s="1">
        <v>1</v>
      </c>
      <c r="Z161" s="1">
        <v>1</v>
      </c>
      <c r="AA161" s="33">
        <v>1</v>
      </c>
      <c r="AB161" s="45">
        <v>1</v>
      </c>
      <c r="AC161" s="13">
        <v>1</v>
      </c>
      <c r="AD161" s="33">
        <v>1</v>
      </c>
      <c r="AG161" s="16"/>
      <c r="AH161" s="13"/>
      <c r="AI161" s="40" t="s">
        <v>196</v>
      </c>
      <c r="AJ161" s="56"/>
      <c r="AK161">
        <f>COUNTIF(TableA[#This Row], 1)</f>
        <v>3</v>
      </c>
      <c r="AL161">
        <f>COUNTIF(TableB[#This Row], 1)</f>
        <v>4</v>
      </c>
      <c r="AM161">
        <f>COUNTIF(TableC[#This Row], 1)</f>
        <v>4</v>
      </c>
      <c r="AN161">
        <f>COUNTIF(TableD[#This Row], 1)</f>
        <v>1</v>
      </c>
      <c r="AO161">
        <f>COUNTIF(TableE[#This Row], 1)</f>
        <v>3</v>
      </c>
      <c r="AP161">
        <f>COUNTIF(TableF[#This Row], 1)</f>
        <v>4</v>
      </c>
      <c r="AQ161">
        <f>COUNTIF(TableG[#This Row], 1)</f>
        <v>3</v>
      </c>
      <c r="AT161" s="16"/>
      <c r="AU161" s="13"/>
      <c r="AV161" s="78" t="s">
        <v>196</v>
      </c>
      <c r="AW161" s="85"/>
      <c r="AX161" s="91">
        <f t="shared" si="133"/>
        <v>1</v>
      </c>
      <c r="AY161" s="108"/>
      <c r="AZ161" s="108"/>
      <c r="BA161" s="108"/>
      <c r="BB161" s="77">
        <f t="shared" si="134"/>
        <v>1</v>
      </c>
      <c r="BC161" s="77"/>
      <c r="BD161" s="77"/>
      <c r="BE161" s="77"/>
      <c r="BF161" s="77">
        <f t="shared" si="135"/>
        <v>1</v>
      </c>
      <c r="BG161" s="77"/>
      <c r="BH161" s="77"/>
      <c r="BI161" s="77"/>
      <c r="BJ161" s="77">
        <f t="shared" si="136"/>
        <v>0.25</v>
      </c>
      <c r="BK161" s="77"/>
      <c r="BL161" s="77"/>
      <c r="BM161" s="77"/>
      <c r="BN161" s="77">
        <f t="shared" si="137"/>
        <v>1</v>
      </c>
      <c r="BO161" s="77"/>
      <c r="BP161" s="77"/>
      <c r="BQ161" s="77"/>
      <c r="BR161" s="77">
        <f t="shared" si="138"/>
        <v>1</v>
      </c>
      <c r="BS161" s="111"/>
      <c r="BT161" s="111"/>
      <c r="BU161" s="111"/>
      <c r="BV161" s="92">
        <f t="shared" si="139"/>
        <v>1</v>
      </c>
      <c r="BW161" s="116"/>
      <c r="BX161" s="116"/>
      <c r="BY161" s="116"/>
      <c r="CB161" s="71"/>
      <c r="CC161" s="71"/>
      <c r="CD161" s="72"/>
      <c r="CE161" s="72"/>
    </row>
    <row r="162" spans="2:83" ht="29.25" x14ac:dyDescent="0.25">
      <c r="B162" s="16"/>
      <c r="C162" s="13"/>
      <c r="D162" s="40" t="s">
        <v>197</v>
      </c>
      <c r="E162" s="56"/>
      <c r="F162" s="47">
        <v>0</v>
      </c>
      <c r="G162" s="1">
        <v>0</v>
      </c>
      <c r="H162" s="33">
        <v>1</v>
      </c>
      <c r="I162" s="45">
        <v>1</v>
      </c>
      <c r="J162" s="1">
        <v>1</v>
      </c>
      <c r="K162" s="1">
        <v>1</v>
      </c>
      <c r="L162" s="33">
        <v>1</v>
      </c>
      <c r="M162" s="45">
        <v>1</v>
      </c>
      <c r="N162" s="1">
        <v>1</v>
      </c>
      <c r="O162" s="1">
        <v>1</v>
      </c>
      <c r="P162" s="5">
        <v>1</v>
      </c>
      <c r="Q162" s="45">
        <v>0</v>
      </c>
      <c r="R162" s="1">
        <v>0</v>
      </c>
      <c r="S162" s="1">
        <v>1</v>
      </c>
      <c r="T162" s="5">
        <v>0</v>
      </c>
      <c r="U162" s="45">
        <v>1</v>
      </c>
      <c r="V162" s="1">
        <v>1</v>
      </c>
      <c r="W162" s="33">
        <v>1</v>
      </c>
      <c r="X162" s="45">
        <v>1</v>
      </c>
      <c r="Y162" s="1">
        <v>1</v>
      </c>
      <c r="Z162" s="1">
        <v>1</v>
      </c>
      <c r="AA162" s="33">
        <v>1</v>
      </c>
      <c r="AB162" s="45">
        <v>1</v>
      </c>
      <c r="AC162" s="13">
        <v>1</v>
      </c>
      <c r="AD162" s="33">
        <v>1</v>
      </c>
      <c r="AG162" s="16"/>
      <c r="AH162" s="13"/>
      <c r="AI162" s="40" t="s">
        <v>197</v>
      </c>
      <c r="AJ162" s="56"/>
      <c r="AK162">
        <f>COUNTIF(TableA[#This Row], 1)</f>
        <v>1</v>
      </c>
      <c r="AL162">
        <f>COUNTIF(TableB[#This Row], 1)</f>
        <v>4</v>
      </c>
      <c r="AM162">
        <f>COUNTIF(TableC[#This Row], 1)</f>
        <v>4</v>
      </c>
      <c r="AN162">
        <f>COUNTIF(TableD[#This Row], 1)</f>
        <v>1</v>
      </c>
      <c r="AO162">
        <f>COUNTIF(TableE[#This Row], 1)</f>
        <v>3</v>
      </c>
      <c r="AP162">
        <f>COUNTIF(TableF[#This Row], 1)</f>
        <v>4</v>
      </c>
      <c r="AQ162">
        <f>COUNTIF(TableG[#This Row], 1)</f>
        <v>3</v>
      </c>
      <c r="AT162" s="16"/>
      <c r="AU162" s="13"/>
      <c r="AV162" s="78" t="s">
        <v>197</v>
      </c>
      <c r="AW162" s="85"/>
      <c r="AX162" s="91">
        <f t="shared" si="133"/>
        <v>0.33333333333333331</v>
      </c>
      <c r="AY162" s="108"/>
      <c r="AZ162" s="108"/>
      <c r="BA162" s="108"/>
      <c r="BB162" s="77">
        <f t="shared" si="134"/>
        <v>1</v>
      </c>
      <c r="BC162" s="77"/>
      <c r="BD162" s="77"/>
      <c r="BE162" s="77"/>
      <c r="BF162" s="77">
        <f t="shared" si="135"/>
        <v>1</v>
      </c>
      <c r="BG162" s="77"/>
      <c r="BH162" s="77"/>
      <c r="BI162" s="77"/>
      <c r="BJ162" s="77">
        <f t="shared" si="136"/>
        <v>0.25</v>
      </c>
      <c r="BK162" s="77"/>
      <c r="BL162" s="77"/>
      <c r="BM162" s="77"/>
      <c r="BN162" s="77">
        <f t="shared" si="137"/>
        <v>1</v>
      </c>
      <c r="BO162" s="77"/>
      <c r="BP162" s="77"/>
      <c r="BQ162" s="77"/>
      <c r="BR162" s="77">
        <f t="shared" si="138"/>
        <v>1</v>
      </c>
      <c r="BS162" s="111"/>
      <c r="BT162" s="111"/>
      <c r="BU162" s="111"/>
      <c r="BV162" s="92">
        <f t="shared" si="139"/>
        <v>1</v>
      </c>
      <c r="BW162" s="116"/>
      <c r="BX162" s="116"/>
      <c r="BY162" s="116"/>
      <c r="CB162" s="71"/>
      <c r="CC162" s="71"/>
      <c r="CD162" s="72"/>
      <c r="CE162" s="72"/>
    </row>
    <row r="163" spans="2:83" ht="29.25" x14ac:dyDescent="0.25">
      <c r="B163" s="16"/>
      <c r="C163" s="13"/>
      <c r="D163" s="40" t="s">
        <v>198</v>
      </c>
      <c r="E163" s="56"/>
      <c r="F163" s="47">
        <v>0</v>
      </c>
      <c r="G163" s="1">
        <v>0</v>
      </c>
      <c r="H163" s="33">
        <v>0</v>
      </c>
      <c r="I163" s="45">
        <v>1</v>
      </c>
      <c r="J163" s="1">
        <v>1</v>
      </c>
      <c r="K163" s="1">
        <v>1</v>
      </c>
      <c r="L163" s="33">
        <v>1</v>
      </c>
      <c r="M163" s="45">
        <v>1</v>
      </c>
      <c r="N163" s="1">
        <v>1</v>
      </c>
      <c r="O163" s="1">
        <v>1</v>
      </c>
      <c r="P163" s="5">
        <v>1</v>
      </c>
      <c r="Q163" s="45">
        <v>1</v>
      </c>
      <c r="R163" s="1">
        <v>1</v>
      </c>
      <c r="S163" s="1">
        <v>1</v>
      </c>
      <c r="T163" s="5">
        <v>1</v>
      </c>
      <c r="U163" s="45">
        <v>1</v>
      </c>
      <c r="V163" s="1">
        <v>1</v>
      </c>
      <c r="W163" s="33">
        <v>1</v>
      </c>
      <c r="X163" s="45">
        <v>1</v>
      </c>
      <c r="Y163" s="1">
        <v>1</v>
      </c>
      <c r="Z163" s="1">
        <v>0</v>
      </c>
      <c r="AA163" s="33">
        <v>1</v>
      </c>
      <c r="AB163" s="45">
        <v>1</v>
      </c>
      <c r="AC163" s="13">
        <v>1</v>
      </c>
      <c r="AD163" s="33">
        <v>1</v>
      </c>
      <c r="AG163" s="16"/>
      <c r="AH163" s="13"/>
      <c r="AI163" s="40" t="s">
        <v>198</v>
      </c>
      <c r="AJ163" s="56"/>
      <c r="AK163">
        <f>COUNTIF(TableA[#This Row], 1)</f>
        <v>0</v>
      </c>
      <c r="AL163">
        <f>COUNTIF(TableB[#This Row], 1)</f>
        <v>4</v>
      </c>
      <c r="AM163">
        <f>COUNTIF(TableC[#This Row], 1)</f>
        <v>4</v>
      </c>
      <c r="AN163">
        <f>COUNTIF(TableD[#This Row], 1)</f>
        <v>4</v>
      </c>
      <c r="AO163">
        <f>COUNTIF(TableE[#This Row], 1)</f>
        <v>3</v>
      </c>
      <c r="AP163">
        <f>COUNTIF(TableF[#This Row], 1)</f>
        <v>3</v>
      </c>
      <c r="AQ163">
        <f>COUNTIF(TableG[#This Row], 1)</f>
        <v>3</v>
      </c>
      <c r="AT163" s="16"/>
      <c r="AU163" s="13"/>
      <c r="AV163" s="78" t="s">
        <v>198</v>
      </c>
      <c r="AW163" s="85"/>
      <c r="AX163" s="91">
        <f t="shared" si="133"/>
        <v>0</v>
      </c>
      <c r="AY163" s="108"/>
      <c r="AZ163" s="108"/>
      <c r="BA163" s="108"/>
      <c r="BB163" s="77">
        <f t="shared" si="134"/>
        <v>1</v>
      </c>
      <c r="BC163" s="77"/>
      <c r="BD163" s="77"/>
      <c r="BE163" s="77"/>
      <c r="BF163" s="77">
        <f t="shared" si="135"/>
        <v>1</v>
      </c>
      <c r="BG163" s="77"/>
      <c r="BH163" s="77"/>
      <c r="BI163" s="77"/>
      <c r="BJ163" s="77">
        <f t="shared" si="136"/>
        <v>1</v>
      </c>
      <c r="BK163" s="77"/>
      <c r="BL163" s="77"/>
      <c r="BM163" s="77"/>
      <c r="BN163" s="77">
        <f t="shared" si="137"/>
        <v>1</v>
      </c>
      <c r="BO163" s="77"/>
      <c r="BP163" s="77"/>
      <c r="BQ163" s="77"/>
      <c r="BR163" s="77">
        <f t="shared" si="138"/>
        <v>0.75</v>
      </c>
      <c r="BS163" s="111"/>
      <c r="BT163" s="111"/>
      <c r="BU163" s="111"/>
      <c r="BV163" s="92">
        <f t="shared" si="139"/>
        <v>1</v>
      </c>
      <c r="BW163" s="116"/>
      <c r="BX163" s="116"/>
      <c r="BY163" s="116"/>
      <c r="CB163" s="71"/>
      <c r="CC163" s="71"/>
      <c r="CD163" s="72"/>
      <c r="CE163" s="72"/>
    </row>
    <row r="164" spans="2:83" ht="29.25" x14ac:dyDescent="0.25">
      <c r="B164" s="16"/>
      <c r="C164" s="13"/>
      <c r="D164" s="40" t="s">
        <v>199</v>
      </c>
      <c r="E164" s="56"/>
      <c r="F164" s="47">
        <v>0</v>
      </c>
      <c r="G164" s="1">
        <v>0</v>
      </c>
      <c r="H164" s="33">
        <v>0</v>
      </c>
      <c r="I164" s="45">
        <v>1</v>
      </c>
      <c r="J164" s="1">
        <v>1</v>
      </c>
      <c r="K164" s="1">
        <v>1</v>
      </c>
      <c r="L164" s="33">
        <v>1</v>
      </c>
      <c r="M164" s="45">
        <v>1</v>
      </c>
      <c r="N164" s="1">
        <v>1</v>
      </c>
      <c r="O164" s="1">
        <v>1</v>
      </c>
      <c r="P164" s="5">
        <v>1</v>
      </c>
      <c r="Q164" s="45">
        <v>1</v>
      </c>
      <c r="R164" s="1">
        <v>1</v>
      </c>
      <c r="S164" s="1">
        <v>1</v>
      </c>
      <c r="T164" s="5">
        <v>0</v>
      </c>
      <c r="U164" s="45">
        <v>1</v>
      </c>
      <c r="V164" s="1">
        <v>1</v>
      </c>
      <c r="W164" s="33">
        <v>1</v>
      </c>
      <c r="X164" s="45">
        <v>1</v>
      </c>
      <c r="Y164" s="1">
        <v>1</v>
      </c>
      <c r="Z164" s="1">
        <v>0</v>
      </c>
      <c r="AA164" s="33">
        <v>1</v>
      </c>
      <c r="AB164" s="45">
        <v>1</v>
      </c>
      <c r="AC164" s="13">
        <v>1</v>
      </c>
      <c r="AD164" s="33">
        <v>1</v>
      </c>
      <c r="AG164" s="16"/>
      <c r="AH164" s="13"/>
      <c r="AI164" s="40" t="s">
        <v>199</v>
      </c>
      <c r="AJ164" s="56"/>
      <c r="AK164">
        <f>COUNTIF(TableA[#This Row], 1)</f>
        <v>0</v>
      </c>
      <c r="AL164">
        <f>COUNTIF(TableB[#This Row], 1)</f>
        <v>4</v>
      </c>
      <c r="AM164">
        <f>COUNTIF(TableC[#This Row], 1)</f>
        <v>4</v>
      </c>
      <c r="AN164">
        <f>COUNTIF(TableD[#This Row], 1)</f>
        <v>3</v>
      </c>
      <c r="AO164">
        <f>COUNTIF(TableE[#This Row], 1)</f>
        <v>3</v>
      </c>
      <c r="AP164">
        <f>COUNTIF(TableF[#This Row], 1)</f>
        <v>3</v>
      </c>
      <c r="AQ164">
        <f>COUNTIF(TableG[#This Row], 1)</f>
        <v>3</v>
      </c>
      <c r="AT164" s="16"/>
      <c r="AU164" s="13"/>
      <c r="AV164" s="78" t="s">
        <v>199</v>
      </c>
      <c r="AW164" s="85"/>
      <c r="AX164" s="91">
        <f t="shared" si="133"/>
        <v>0</v>
      </c>
      <c r="AY164" s="108"/>
      <c r="AZ164" s="108"/>
      <c r="BA164" s="108"/>
      <c r="BB164" s="77">
        <f t="shared" si="134"/>
        <v>1</v>
      </c>
      <c r="BC164" s="77"/>
      <c r="BD164" s="77"/>
      <c r="BE164" s="77"/>
      <c r="BF164" s="77">
        <f t="shared" si="135"/>
        <v>1</v>
      </c>
      <c r="BG164" s="77"/>
      <c r="BH164" s="77"/>
      <c r="BI164" s="77"/>
      <c r="BJ164" s="77">
        <f t="shared" si="136"/>
        <v>0.75</v>
      </c>
      <c r="BK164" s="77"/>
      <c r="BL164" s="77"/>
      <c r="BM164" s="77"/>
      <c r="BN164" s="77">
        <f t="shared" si="137"/>
        <v>1</v>
      </c>
      <c r="BO164" s="77"/>
      <c r="BP164" s="77"/>
      <c r="BQ164" s="77"/>
      <c r="BR164" s="77">
        <f t="shared" si="138"/>
        <v>0.75</v>
      </c>
      <c r="BS164" s="111"/>
      <c r="BT164" s="111"/>
      <c r="BU164" s="111"/>
      <c r="BV164" s="92">
        <f t="shared" si="139"/>
        <v>1</v>
      </c>
      <c r="BW164" s="116"/>
      <c r="BX164" s="116"/>
      <c r="BY164" s="116"/>
      <c r="CB164" s="71"/>
      <c r="CC164" s="71"/>
      <c r="CD164" s="72"/>
      <c r="CE164" s="72"/>
    </row>
    <row r="165" spans="2:83" ht="43.5" x14ac:dyDescent="0.25">
      <c r="B165" s="16"/>
      <c r="C165" s="13"/>
      <c r="D165" s="40" t="s">
        <v>200</v>
      </c>
      <c r="E165" s="56"/>
      <c r="F165" s="47">
        <v>0</v>
      </c>
      <c r="G165" s="1">
        <v>1</v>
      </c>
      <c r="H165" s="33">
        <v>0</v>
      </c>
      <c r="I165" s="45">
        <v>1</v>
      </c>
      <c r="J165" s="1">
        <v>1</v>
      </c>
      <c r="K165" s="1">
        <v>1</v>
      </c>
      <c r="L165" s="33">
        <v>1</v>
      </c>
      <c r="M165" s="45">
        <v>1</v>
      </c>
      <c r="N165" s="1">
        <v>1</v>
      </c>
      <c r="O165" s="1">
        <v>1</v>
      </c>
      <c r="P165" s="5">
        <v>1</v>
      </c>
      <c r="Q165" s="45">
        <v>1</v>
      </c>
      <c r="R165" s="1">
        <v>1</v>
      </c>
      <c r="S165" s="1">
        <v>0</v>
      </c>
      <c r="T165" s="5">
        <v>1</v>
      </c>
      <c r="U165" s="45">
        <v>1</v>
      </c>
      <c r="V165" s="1">
        <v>1</v>
      </c>
      <c r="W165" s="33">
        <v>1</v>
      </c>
      <c r="X165" s="45">
        <v>1</v>
      </c>
      <c r="Y165" s="1">
        <v>1</v>
      </c>
      <c r="Z165" s="1">
        <v>1</v>
      </c>
      <c r="AA165" s="33">
        <v>1</v>
      </c>
      <c r="AB165" s="45">
        <v>1</v>
      </c>
      <c r="AC165" s="13">
        <v>1</v>
      </c>
      <c r="AD165" s="33">
        <v>1</v>
      </c>
      <c r="AG165" s="16"/>
      <c r="AH165" s="13"/>
      <c r="AI165" s="40" t="s">
        <v>200</v>
      </c>
      <c r="AJ165" s="56"/>
      <c r="AK165">
        <f>COUNTIF(TableA[#This Row], 1)</f>
        <v>1</v>
      </c>
      <c r="AL165">
        <f>COUNTIF(TableB[#This Row], 1)</f>
        <v>4</v>
      </c>
      <c r="AM165">
        <f>COUNTIF(TableC[#This Row], 1)</f>
        <v>4</v>
      </c>
      <c r="AN165">
        <f>COUNTIF(TableD[#This Row], 1)</f>
        <v>3</v>
      </c>
      <c r="AO165">
        <f>COUNTIF(TableE[#This Row], 1)</f>
        <v>3</v>
      </c>
      <c r="AP165">
        <f>COUNTIF(TableF[#This Row], 1)</f>
        <v>4</v>
      </c>
      <c r="AQ165">
        <f>COUNTIF(TableG[#This Row], 1)</f>
        <v>3</v>
      </c>
      <c r="AT165" s="16"/>
      <c r="AU165" s="13"/>
      <c r="AV165" s="78" t="s">
        <v>200</v>
      </c>
      <c r="AW165" s="85"/>
      <c r="AX165" s="91">
        <f t="shared" si="133"/>
        <v>0.33333333333333331</v>
      </c>
      <c r="AY165" s="108"/>
      <c r="AZ165" s="108"/>
      <c r="BA165" s="108"/>
      <c r="BB165" s="77">
        <f t="shared" si="134"/>
        <v>1</v>
      </c>
      <c r="BC165" s="77"/>
      <c r="BD165" s="77"/>
      <c r="BE165" s="77"/>
      <c r="BF165" s="77">
        <f t="shared" si="135"/>
        <v>1</v>
      </c>
      <c r="BG165" s="77"/>
      <c r="BH165" s="77"/>
      <c r="BI165" s="77"/>
      <c r="BJ165" s="77">
        <f t="shared" si="136"/>
        <v>0.75</v>
      </c>
      <c r="BK165" s="77"/>
      <c r="BL165" s="77"/>
      <c r="BM165" s="77"/>
      <c r="BN165" s="77">
        <f t="shared" si="137"/>
        <v>1</v>
      </c>
      <c r="BO165" s="77"/>
      <c r="BP165" s="77"/>
      <c r="BQ165" s="77"/>
      <c r="BR165" s="77">
        <f t="shared" si="138"/>
        <v>1</v>
      </c>
      <c r="BS165" s="111"/>
      <c r="BT165" s="111"/>
      <c r="BU165" s="111"/>
      <c r="BV165" s="92">
        <f t="shared" si="139"/>
        <v>1</v>
      </c>
      <c r="BW165" s="116"/>
      <c r="BX165" s="116"/>
      <c r="BY165" s="116"/>
      <c r="CB165" s="71"/>
      <c r="CC165" s="71"/>
      <c r="CD165" s="72"/>
      <c r="CE165" s="72"/>
    </row>
    <row r="166" spans="2:83" ht="29.25" x14ac:dyDescent="0.25">
      <c r="B166" s="16"/>
      <c r="C166" s="13"/>
      <c r="D166" s="40" t="s">
        <v>201</v>
      </c>
      <c r="E166" s="56"/>
      <c r="F166" s="47">
        <v>1</v>
      </c>
      <c r="G166" s="1">
        <v>1</v>
      </c>
      <c r="H166" s="33">
        <v>1</v>
      </c>
      <c r="I166" s="45">
        <v>1</v>
      </c>
      <c r="J166" s="1">
        <v>1</v>
      </c>
      <c r="K166" s="1">
        <v>1</v>
      </c>
      <c r="L166" s="33">
        <v>1</v>
      </c>
      <c r="M166" s="45">
        <v>1</v>
      </c>
      <c r="N166" s="1">
        <v>1</v>
      </c>
      <c r="O166" s="1">
        <v>1</v>
      </c>
      <c r="P166" s="5">
        <v>1</v>
      </c>
      <c r="Q166" s="45">
        <v>1</v>
      </c>
      <c r="R166" s="1">
        <v>0</v>
      </c>
      <c r="S166" s="1">
        <v>1</v>
      </c>
      <c r="T166" s="5">
        <v>1</v>
      </c>
      <c r="U166" s="45">
        <v>1</v>
      </c>
      <c r="V166" s="1">
        <v>1</v>
      </c>
      <c r="W166" s="33">
        <v>1</v>
      </c>
      <c r="X166" s="45">
        <v>1</v>
      </c>
      <c r="Y166" s="1">
        <v>1</v>
      </c>
      <c r="Z166" s="1">
        <v>1</v>
      </c>
      <c r="AA166" s="33">
        <v>1</v>
      </c>
      <c r="AB166" s="45">
        <v>1</v>
      </c>
      <c r="AC166" s="13">
        <v>1</v>
      </c>
      <c r="AD166" s="33">
        <v>1</v>
      </c>
      <c r="AG166" s="16"/>
      <c r="AH166" s="13"/>
      <c r="AI166" s="40" t="s">
        <v>201</v>
      </c>
      <c r="AJ166" s="56"/>
      <c r="AK166">
        <f>COUNTIF(TableA[#This Row], 1)</f>
        <v>3</v>
      </c>
      <c r="AL166">
        <f>COUNTIF(TableB[#This Row], 1)</f>
        <v>4</v>
      </c>
      <c r="AM166">
        <f>COUNTIF(TableC[#This Row], 1)</f>
        <v>4</v>
      </c>
      <c r="AN166">
        <f>COUNTIF(TableD[#This Row], 1)</f>
        <v>3</v>
      </c>
      <c r="AO166">
        <f>COUNTIF(TableE[#This Row], 1)</f>
        <v>3</v>
      </c>
      <c r="AP166">
        <f>COUNTIF(TableF[#This Row], 1)</f>
        <v>4</v>
      </c>
      <c r="AQ166">
        <f>COUNTIF(TableG[#This Row], 1)</f>
        <v>3</v>
      </c>
      <c r="AT166" s="16"/>
      <c r="AU166" s="13"/>
      <c r="AV166" s="78" t="s">
        <v>201</v>
      </c>
      <c r="AW166" s="85"/>
      <c r="AX166" s="91">
        <f t="shared" si="133"/>
        <v>1</v>
      </c>
      <c r="AY166" s="108"/>
      <c r="AZ166" s="108"/>
      <c r="BA166" s="108"/>
      <c r="BB166" s="77">
        <f t="shared" si="134"/>
        <v>1</v>
      </c>
      <c r="BC166" s="77"/>
      <c r="BD166" s="77"/>
      <c r="BE166" s="77"/>
      <c r="BF166" s="77">
        <f t="shared" si="135"/>
        <v>1</v>
      </c>
      <c r="BG166" s="77"/>
      <c r="BH166" s="77"/>
      <c r="BI166" s="77"/>
      <c r="BJ166" s="77">
        <f t="shared" si="136"/>
        <v>0.75</v>
      </c>
      <c r="BK166" s="77"/>
      <c r="BL166" s="77"/>
      <c r="BM166" s="77"/>
      <c r="BN166" s="77">
        <f t="shared" si="137"/>
        <v>1</v>
      </c>
      <c r="BO166" s="77"/>
      <c r="BP166" s="77"/>
      <c r="BQ166" s="77"/>
      <c r="BR166" s="77">
        <f t="shared" si="138"/>
        <v>1</v>
      </c>
      <c r="BS166" s="111"/>
      <c r="BT166" s="111"/>
      <c r="BU166" s="111"/>
      <c r="BV166" s="92">
        <f t="shared" si="139"/>
        <v>1</v>
      </c>
      <c r="BW166" s="116"/>
      <c r="BX166" s="116"/>
      <c r="BY166" s="116"/>
      <c r="CB166" s="71"/>
      <c r="CC166" s="71"/>
      <c r="CD166" s="72"/>
      <c r="CE166" s="72"/>
    </row>
    <row r="167" spans="2:83" ht="15.75" thickBot="1" x14ac:dyDescent="0.3">
      <c r="B167" s="17"/>
      <c r="C167" s="18"/>
      <c r="D167" s="41"/>
      <c r="E167" s="58"/>
      <c r="F167" s="118"/>
      <c r="G167" s="119"/>
      <c r="H167" s="120"/>
      <c r="I167" s="121"/>
      <c r="J167" s="119"/>
      <c r="K167" s="119"/>
      <c r="L167" s="120"/>
      <c r="M167" s="121"/>
      <c r="N167" s="119"/>
      <c r="O167" s="119"/>
      <c r="P167" s="122"/>
      <c r="Q167" s="121"/>
      <c r="R167" s="119"/>
      <c r="S167" s="119"/>
      <c r="T167" s="122"/>
      <c r="U167" s="121"/>
      <c r="V167" s="119"/>
      <c r="W167" s="120"/>
      <c r="X167" s="121"/>
      <c r="Y167" s="119"/>
      <c r="Z167" s="119"/>
      <c r="AA167" s="120"/>
      <c r="AB167" s="123"/>
      <c r="AC167" s="120"/>
      <c r="AD167" s="120"/>
      <c r="AG167" s="17"/>
      <c r="AH167" s="18"/>
      <c r="AI167" s="41"/>
      <c r="AJ167" s="58"/>
      <c r="AT167" s="16"/>
      <c r="AU167" s="13"/>
      <c r="AV167" s="13"/>
      <c r="AW167" s="84"/>
      <c r="AX167" s="91"/>
      <c r="AY167" s="108"/>
      <c r="AZ167" s="108"/>
      <c r="BA167" s="108"/>
      <c r="BB167" s="77"/>
      <c r="BC167" s="77"/>
      <c r="BD167" s="77"/>
      <c r="BE167" s="77"/>
      <c r="BF167" s="77"/>
      <c r="BG167" s="77"/>
      <c r="BH167" s="77"/>
      <c r="BI167" s="77"/>
      <c r="BJ167" s="77"/>
      <c r="BK167" s="77"/>
      <c r="BL167" s="77"/>
      <c r="BM167" s="77"/>
      <c r="BN167" s="77"/>
      <c r="BO167" s="77"/>
      <c r="BP167" s="77"/>
      <c r="BQ167" s="77"/>
      <c r="BR167" s="77"/>
      <c r="BS167" s="111"/>
      <c r="BT167" s="111"/>
      <c r="BU167" s="111"/>
      <c r="BV167" s="92"/>
      <c r="BW167" s="116"/>
      <c r="BX167" s="116"/>
      <c r="BY167" s="116"/>
      <c r="CB167" s="71"/>
      <c r="CC167" s="71"/>
      <c r="CD167" s="71"/>
      <c r="CE167" s="71"/>
    </row>
    <row r="168" spans="2:83" x14ac:dyDescent="0.25">
      <c r="B168" s="19">
        <v>12</v>
      </c>
      <c r="C168" s="20"/>
      <c r="D168" s="38" t="s">
        <v>202</v>
      </c>
      <c r="E168" s="60"/>
      <c r="F168" s="50"/>
      <c r="G168" s="22"/>
      <c r="H168" s="35"/>
      <c r="I168" s="46"/>
      <c r="J168" s="22"/>
      <c r="K168" s="22"/>
      <c r="L168" s="35"/>
      <c r="M168" s="46"/>
      <c r="N168" s="22"/>
      <c r="O168" s="22"/>
      <c r="P168" s="23"/>
      <c r="Q168" s="46"/>
      <c r="R168" s="22"/>
      <c r="S168" s="22"/>
      <c r="T168" s="23"/>
      <c r="U168" s="46"/>
      <c r="V168" s="22"/>
      <c r="W168" s="35"/>
      <c r="X168" s="46"/>
      <c r="Y168" s="22"/>
      <c r="Z168" s="22"/>
      <c r="AA168" s="35"/>
      <c r="AB168" s="65"/>
      <c r="AC168" s="35"/>
      <c r="AD168" s="35"/>
      <c r="AG168" s="19">
        <v>12</v>
      </c>
      <c r="AH168" s="20"/>
      <c r="AI168" s="38" t="s">
        <v>202</v>
      </c>
      <c r="AJ168" s="60"/>
      <c r="AT168" s="86">
        <v>12</v>
      </c>
      <c r="AU168" s="80"/>
      <c r="AV168" s="76" t="s">
        <v>202</v>
      </c>
      <c r="AW168" s="83"/>
      <c r="AX168" s="91"/>
      <c r="AY168" s="108"/>
      <c r="AZ168" s="108"/>
      <c r="BA168" s="108"/>
      <c r="BB168" s="77"/>
      <c r="BC168" s="77"/>
      <c r="BD168" s="77"/>
      <c r="BE168" s="77"/>
      <c r="BF168" s="77"/>
      <c r="BG168" s="77"/>
      <c r="BH168" s="77"/>
      <c r="BI168" s="77"/>
      <c r="BJ168" s="77"/>
      <c r="BK168" s="77"/>
      <c r="BL168" s="77"/>
      <c r="BM168" s="77"/>
      <c r="BN168" s="77"/>
      <c r="BO168" s="77"/>
      <c r="BP168" s="77"/>
      <c r="BQ168" s="77"/>
      <c r="BR168" s="77"/>
      <c r="BS168" s="111"/>
      <c r="BT168" s="111"/>
      <c r="BU168" s="111"/>
      <c r="BV168" s="92"/>
      <c r="BW168" s="116"/>
      <c r="BX168" s="116"/>
      <c r="BY168" s="116"/>
      <c r="CB168" s="69"/>
      <c r="CC168" s="71"/>
      <c r="CD168" s="69"/>
      <c r="CE168" s="69"/>
    </row>
    <row r="169" spans="2:83" x14ac:dyDescent="0.25">
      <c r="B169" s="16"/>
      <c r="C169" s="13"/>
      <c r="D169" s="39"/>
      <c r="E169" s="55"/>
      <c r="F169" s="118"/>
      <c r="G169" s="124"/>
      <c r="H169" s="125"/>
      <c r="I169" s="126"/>
      <c r="J169" s="124"/>
      <c r="K169" s="124"/>
      <c r="L169" s="125"/>
      <c r="M169" s="126"/>
      <c r="N169" s="124"/>
      <c r="O169" s="124"/>
      <c r="P169" s="127"/>
      <c r="Q169" s="126"/>
      <c r="R169" s="124"/>
      <c r="S169" s="124"/>
      <c r="T169" s="127"/>
      <c r="U169" s="126"/>
      <c r="V169" s="124"/>
      <c r="W169" s="125"/>
      <c r="X169" s="126"/>
      <c r="Y169" s="124"/>
      <c r="Z169" s="124"/>
      <c r="AA169" s="125"/>
      <c r="AB169" s="128"/>
      <c r="AC169" s="125"/>
      <c r="AD169" s="125"/>
      <c r="AG169" s="16"/>
      <c r="AH169" s="13"/>
      <c r="AI169" s="39"/>
      <c r="AJ169" s="55"/>
      <c r="AT169" s="16"/>
      <c r="AU169" s="13"/>
      <c r="AV169" s="13"/>
      <c r="AW169" s="84"/>
      <c r="AX169" s="91"/>
      <c r="AY169" s="108"/>
      <c r="AZ169" s="108"/>
      <c r="BA169" s="108"/>
      <c r="BB169" s="77"/>
      <c r="BC169" s="77"/>
      <c r="BD169" s="77"/>
      <c r="BE169" s="77"/>
      <c r="BF169" s="77"/>
      <c r="BG169" s="77"/>
      <c r="BH169" s="77"/>
      <c r="BI169" s="77"/>
      <c r="BJ169" s="77"/>
      <c r="BK169" s="77"/>
      <c r="BL169" s="77"/>
      <c r="BM169" s="77"/>
      <c r="BN169" s="77"/>
      <c r="BO169" s="77"/>
      <c r="BP169" s="77"/>
      <c r="BQ169" s="77"/>
      <c r="BR169" s="77"/>
      <c r="BS169" s="111"/>
      <c r="BT169" s="111"/>
      <c r="BU169" s="111"/>
      <c r="BV169" s="92"/>
      <c r="BW169" s="116"/>
      <c r="BX169" s="116"/>
      <c r="BY169" s="116"/>
      <c r="CB169" s="71"/>
      <c r="CC169" s="71"/>
      <c r="CD169" s="71"/>
      <c r="CE169" s="71"/>
    </row>
    <row r="170" spans="2:83" ht="29.25" x14ac:dyDescent="0.25">
      <c r="B170" s="16"/>
      <c r="C170" s="13"/>
      <c r="D170" s="40" t="s">
        <v>203</v>
      </c>
      <c r="E170" s="56"/>
      <c r="F170" s="47">
        <v>1</v>
      </c>
      <c r="G170" s="1">
        <v>1</v>
      </c>
      <c r="H170" s="33">
        <v>1</v>
      </c>
      <c r="I170" s="45">
        <v>1</v>
      </c>
      <c r="J170" s="1">
        <v>1</v>
      </c>
      <c r="K170" s="1">
        <v>1</v>
      </c>
      <c r="L170" s="33">
        <v>1</v>
      </c>
      <c r="M170" s="45">
        <v>1</v>
      </c>
      <c r="N170" s="1">
        <v>0</v>
      </c>
      <c r="O170" s="1">
        <v>1</v>
      </c>
      <c r="P170" s="5">
        <v>1</v>
      </c>
      <c r="Q170" s="45">
        <v>1</v>
      </c>
      <c r="R170" s="1">
        <v>0</v>
      </c>
      <c r="S170" s="1">
        <v>1</v>
      </c>
      <c r="T170" s="5">
        <v>0</v>
      </c>
      <c r="U170" s="45">
        <v>1</v>
      </c>
      <c r="V170" s="1">
        <v>1</v>
      </c>
      <c r="W170" s="33">
        <v>1</v>
      </c>
      <c r="X170" s="45">
        <v>1</v>
      </c>
      <c r="Y170" s="1">
        <v>1</v>
      </c>
      <c r="Z170" s="1">
        <v>1</v>
      </c>
      <c r="AA170" s="33">
        <v>1</v>
      </c>
      <c r="AB170" s="45">
        <v>1</v>
      </c>
      <c r="AC170" s="1">
        <v>1</v>
      </c>
      <c r="AD170" s="33">
        <v>1</v>
      </c>
      <c r="AG170" s="16"/>
      <c r="AH170" s="13"/>
      <c r="AI170" s="40" t="s">
        <v>203</v>
      </c>
      <c r="AJ170" s="56"/>
      <c r="AK170">
        <f>COUNTIF(TableA[#This Row], 1)</f>
        <v>3</v>
      </c>
      <c r="AL170">
        <f>COUNTIF(TableB[#This Row], 1)</f>
        <v>4</v>
      </c>
      <c r="AM170">
        <f>COUNTIF(TableC[#This Row], 1)</f>
        <v>3</v>
      </c>
      <c r="AN170">
        <f>COUNTIF(TableD[#This Row], 1)</f>
        <v>2</v>
      </c>
      <c r="AO170">
        <f>COUNTIF(TableE[#This Row], 1)</f>
        <v>3</v>
      </c>
      <c r="AP170">
        <f>COUNTIF(TableF[#This Row], 1)</f>
        <v>4</v>
      </c>
      <c r="AQ170">
        <f>COUNTIF(TableG[#This Row], 1)</f>
        <v>3</v>
      </c>
      <c r="AT170" s="16"/>
      <c r="AU170" s="13"/>
      <c r="AV170" s="78" t="s">
        <v>203</v>
      </c>
      <c r="AW170" s="85"/>
      <c r="AX170" s="91">
        <f t="shared" si="133"/>
        <v>1</v>
      </c>
      <c r="AY170" s="71" t="s">
        <v>244</v>
      </c>
      <c r="AZ170" s="67">
        <f>COUNTIF(AX170:AX174, "&gt;=0.75")</f>
        <v>3</v>
      </c>
      <c r="BA170" s="103">
        <f>AZ170/$AZ$174</f>
        <v>0.6</v>
      </c>
      <c r="BB170" s="77">
        <f t="shared" si="134"/>
        <v>1</v>
      </c>
      <c r="BC170" s="71" t="s">
        <v>244</v>
      </c>
      <c r="BD170" s="67">
        <f>COUNTIF(BB170:BB174, "&gt;=0.75")</f>
        <v>5</v>
      </c>
      <c r="BE170" s="103">
        <f>BD170/$BD$174</f>
        <v>1</v>
      </c>
      <c r="BF170" s="77">
        <f t="shared" si="135"/>
        <v>0.75</v>
      </c>
      <c r="BG170" s="71" t="s">
        <v>244</v>
      </c>
      <c r="BH170" s="67">
        <f>COUNTIF(BF170:BF174, "&gt;=0.75")</f>
        <v>5</v>
      </c>
      <c r="BI170" s="103">
        <f>BH170/$BH$174</f>
        <v>1</v>
      </c>
      <c r="BJ170" s="77">
        <f t="shared" si="136"/>
        <v>0.5</v>
      </c>
      <c r="BK170" s="71" t="s">
        <v>244</v>
      </c>
      <c r="BL170" s="67">
        <f>COUNTIF(BJ170:BJ174, "&gt;=0.75")</f>
        <v>3</v>
      </c>
      <c r="BM170" s="103">
        <f>BL170/$BL$174</f>
        <v>0.6</v>
      </c>
      <c r="BN170" s="77">
        <f t="shared" si="137"/>
        <v>1</v>
      </c>
      <c r="BO170" s="71" t="s">
        <v>244</v>
      </c>
      <c r="BP170" s="67">
        <f>COUNTIF(BN170:BN174, "&gt;=0.75")</f>
        <v>5</v>
      </c>
      <c r="BQ170" s="103">
        <f>BP170/$BP$174</f>
        <v>1</v>
      </c>
      <c r="BR170" s="77">
        <f t="shared" si="138"/>
        <v>1</v>
      </c>
      <c r="BS170" s="71" t="s">
        <v>244</v>
      </c>
      <c r="BT170" s="67">
        <f>COUNTIF(BR170:BR174, "&gt;=0.75")</f>
        <v>5</v>
      </c>
      <c r="BU170" s="103">
        <f>BT170/$BT$174</f>
        <v>1</v>
      </c>
      <c r="BV170" s="92">
        <f t="shared" si="139"/>
        <v>1</v>
      </c>
      <c r="BW170" s="71" t="s">
        <v>244</v>
      </c>
      <c r="BX170" s="67">
        <f>COUNTIF(BV170:BV174, "&gt;=0.75")</f>
        <v>5</v>
      </c>
      <c r="BY170" s="103">
        <f>BX170/$BX$174</f>
        <v>1</v>
      </c>
      <c r="CA170" s="71" t="s">
        <v>244</v>
      </c>
      <c r="CB170" s="67">
        <f>COUNTIF(AX170:BV174, "&gt;=0.75")</f>
        <v>56</v>
      </c>
      <c r="CC170" s="103">
        <f>CB170/$CB$174</f>
        <v>0.58947368421052626</v>
      </c>
      <c r="CD170" s="72"/>
      <c r="CE170" s="72"/>
    </row>
    <row r="171" spans="2:83" ht="57.75" x14ac:dyDescent="0.25">
      <c r="B171" s="16"/>
      <c r="C171" s="13"/>
      <c r="D171" s="40" t="s">
        <v>204</v>
      </c>
      <c r="E171" s="56"/>
      <c r="F171" s="47">
        <v>1</v>
      </c>
      <c r="G171" s="1">
        <v>1</v>
      </c>
      <c r="H171" s="33">
        <v>1</v>
      </c>
      <c r="I171" s="45">
        <v>1</v>
      </c>
      <c r="J171" s="1">
        <v>1</v>
      </c>
      <c r="K171" s="1">
        <v>1</v>
      </c>
      <c r="L171" s="33">
        <v>1</v>
      </c>
      <c r="M171" s="45">
        <v>0</v>
      </c>
      <c r="N171" s="1">
        <v>1</v>
      </c>
      <c r="O171" s="1">
        <v>1</v>
      </c>
      <c r="P171" s="5">
        <v>1</v>
      </c>
      <c r="Q171" s="45">
        <v>1</v>
      </c>
      <c r="R171" s="1">
        <v>0</v>
      </c>
      <c r="S171" s="1">
        <v>0</v>
      </c>
      <c r="T171" s="5">
        <v>0</v>
      </c>
      <c r="U171" s="45">
        <v>1</v>
      </c>
      <c r="V171" s="1">
        <v>1</v>
      </c>
      <c r="W171" s="33">
        <v>1</v>
      </c>
      <c r="X171" s="45">
        <v>1</v>
      </c>
      <c r="Y171" s="1">
        <v>1</v>
      </c>
      <c r="Z171" s="1">
        <v>1</v>
      </c>
      <c r="AA171" s="33">
        <v>0</v>
      </c>
      <c r="AB171" s="45">
        <v>1</v>
      </c>
      <c r="AC171" s="1">
        <v>1</v>
      </c>
      <c r="AD171" s="33">
        <v>1</v>
      </c>
      <c r="AG171" s="16"/>
      <c r="AH171" s="13"/>
      <c r="AI171" s="40" t="s">
        <v>204</v>
      </c>
      <c r="AJ171" s="56"/>
      <c r="AK171">
        <f>COUNTIF(TableA[#This Row], 1)</f>
        <v>3</v>
      </c>
      <c r="AL171">
        <f>COUNTIF(TableB[#This Row], 1)</f>
        <v>4</v>
      </c>
      <c r="AM171">
        <f>COUNTIF(TableC[#This Row], 1)</f>
        <v>3</v>
      </c>
      <c r="AN171">
        <f>COUNTIF(TableD[#This Row], 1)</f>
        <v>1</v>
      </c>
      <c r="AO171">
        <f>COUNTIF(TableE[#This Row], 1)</f>
        <v>3</v>
      </c>
      <c r="AP171">
        <f>COUNTIF(TableF[#This Row], 1)</f>
        <v>3</v>
      </c>
      <c r="AQ171">
        <f>COUNTIF(TableG[#This Row], 1)</f>
        <v>3</v>
      </c>
      <c r="AT171" s="16"/>
      <c r="AU171" s="13"/>
      <c r="AV171" s="78" t="s">
        <v>204</v>
      </c>
      <c r="AW171" s="85"/>
      <c r="AX171" s="91">
        <f t="shared" si="133"/>
        <v>1</v>
      </c>
      <c r="AY171" s="71" t="s">
        <v>243</v>
      </c>
      <c r="AZ171" s="104">
        <f>COUNTIF(AX170:AX174, "&lt;0.75")-COUNTIF(AX170:AX174, "&lt;0.50")</f>
        <v>2</v>
      </c>
      <c r="BA171" s="103">
        <f t="shared" ref="BA171:BA174" si="148">AZ171/$AZ$174</f>
        <v>0.4</v>
      </c>
      <c r="BB171" s="77">
        <f t="shared" si="134"/>
        <v>1</v>
      </c>
      <c r="BC171" s="71" t="s">
        <v>243</v>
      </c>
      <c r="BD171" s="104">
        <f>COUNTIF(BB170:BB174, "&lt;0.75")-COUNTIF(BB170:BB174, "&lt;0.50")</f>
        <v>0</v>
      </c>
      <c r="BE171" s="103">
        <f t="shared" ref="BE171:BE174" si="149">BD171/$BD$174</f>
        <v>0</v>
      </c>
      <c r="BF171" s="77">
        <f t="shared" si="135"/>
        <v>0.75</v>
      </c>
      <c r="BG171" s="71" t="s">
        <v>243</v>
      </c>
      <c r="BH171" s="104">
        <f>COUNTIF(BF170:BF174, "&lt;0.75")-COUNTIF(BF170:BF174, "&lt;0.50")</f>
        <v>0</v>
      </c>
      <c r="BI171" s="103">
        <f t="shared" ref="BI171:BI174" si="150">BH171/$BH$174</f>
        <v>0</v>
      </c>
      <c r="BJ171" s="77">
        <f t="shared" si="136"/>
        <v>0.25</v>
      </c>
      <c r="BK171" s="71" t="s">
        <v>243</v>
      </c>
      <c r="BL171" s="104">
        <f>COUNTIF(BJ170:BJ174, "&lt;0.75")-COUNTIF(BJ170:BJ174, "&lt;0.50")</f>
        <v>1</v>
      </c>
      <c r="BM171" s="103">
        <f t="shared" ref="BM171:BM174" si="151">BL171/$BL$174</f>
        <v>0.2</v>
      </c>
      <c r="BN171" s="77">
        <f t="shared" si="137"/>
        <v>1</v>
      </c>
      <c r="BO171" s="71" t="s">
        <v>243</v>
      </c>
      <c r="BP171" s="104">
        <f>COUNTIF(BN170:BN174, "&lt;0.75")-COUNTIF(BN170:BN174, "&lt;0.50")</f>
        <v>0</v>
      </c>
      <c r="BQ171" s="103">
        <f t="shared" ref="BQ171:BQ174" si="152">BP171/$BP$174</f>
        <v>0</v>
      </c>
      <c r="BR171" s="77">
        <f t="shared" si="138"/>
        <v>0.75</v>
      </c>
      <c r="BS171" s="71" t="s">
        <v>243</v>
      </c>
      <c r="BT171" s="104">
        <f>COUNTIF(BR170:BR174, "&lt;0.75")-COUNTIF(BR170:BR174, "&lt;0.50")</f>
        <v>0</v>
      </c>
      <c r="BU171" s="103">
        <f t="shared" ref="BU171:BU174" si="153">BT171/$BT$174</f>
        <v>0</v>
      </c>
      <c r="BV171" s="92">
        <f t="shared" si="139"/>
        <v>1</v>
      </c>
      <c r="BW171" s="71" t="s">
        <v>243</v>
      </c>
      <c r="BX171" s="104">
        <f>COUNTIF(BV170:BV174, "&lt;0.75")-COUNTIF(BV170:BV174, "&lt;0.50")</f>
        <v>0</v>
      </c>
      <c r="BY171" s="103">
        <f t="shared" ref="BY171:BY174" si="154">BX171/$BX$174</f>
        <v>0</v>
      </c>
      <c r="CA171" s="71" t="s">
        <v>243</v>
      </c>
      <c r="CB171" s="104">
        <f>COUNTIF(AX170:BV174, "&lt;0.75")-COUNTIF(AX170:BV174, "&lt;0.50")</f>
        <v>5</v>
      </c>
      <c r="CC171" s="103">
        <f t="shared" ref="CC171:CC174" si="155">CB171/$CB$174</f>
        <v>5.2631578947368418E-2</v>
      </c>
      <c r="CD171" s="72"/>
      <c r="CE171" s="72"/>
    </row>
    <row r="172" spans="2:83" ht="29.25" x14ac:dyDescent="0.25">
      <c r="B172" s="16"/>
      <c r="C172" s="13"/>
      <c r="D172" s="40" t="s">
        <v>205</v>
      </c>
      <c r="E172" s="56"/>
      <c r="F172" s="47">
        <v>1</v>
      </c>
      <c r="G172" s="1">
        <v>0</v>
      </c>
      <c r="H172" s="33">
        <v>1</v>
      </c>
      <c r="I172" s="45">
        <v>1</v>
      </c>
      <c r="J172" s="1">
        <v>1</v>
      </c>
      <c r="K172" s="1">
        <v>1</v>
      </c>
      <c r="L172" s="33">
        <v>1</v>
      </c>
      <c r="M172" s="45">
        <v>1</v>
      </c>
      <c r="N172" s="1">
        <v>0</v>
      </c>
      <c r="O172" s="1">
        <v>1</v>
      </c>
      <c r="P172" s="5">
        <v>1</v>
      </c>
      <c r="Q172" s="45">
        <v>1</v>
      </c>
      <c r="R172" s="1">
        <v>1</v>
      </c>
      <c r="S172" s="1">
        <v>0</v>
      </c>
      <c r="T172" s="5">
        <v>1</v>
      </c>
      <c r="U172" s="45">
        <v>1</v>
      </c>
      <c r="V172" s="1">
        <v>1</v>
      </c>
      <c r="W172" s="33">
        <v>1</v>
      </c>
      <c r="X172" s="45">
        <v>1</v>
      </c>
      <c r="Y172" s="1">
        <v>1</v>
      </c>
      <c r="Z172" s="1">
        <v>1</v>
      </c>
      <c r="AA172" s="33">
        <v>1</v>
      </c>
      <c r="AB172" s="45">
        <v>1</v>
      </c>
      <c r="AC172" s="1">
        <v>1</v>
      </c>
      <c r="AD172" s="33">
        <v>1</v>
      </c>
      <c r="AG172" s="16"/>
      <c r="AH172" s="13"/>
      <c r="AI172" s="40" t="s">
        <v>205</v>
      </c>
      <c r="AJ172" s="56"/>
      <c r="AK172">
        <f>COUNTIF(TableA[#This Row], 1)</f>
        <v>2</v>
      </c>
      <c r="AL172">
        <f>COUNTIF(TableB[#This Row], 1)</f>
        <v>4</v>
      </c>
      <c r="AM172">
        <f>COUNTIF(TableC[#This Row], 1)</f>
        <v>3</v>
      </c>
      <c r="AN172">
        <f>COUNTIF(TableD[#This Row], 1)</f>
        <v>3</v>
      </c>
      <c r="AO172">
        <f>COUNTIF(TableE[#This Row], 1)</f>
        <v>3</v>
      </c>
      <c r="AP172">
        <f>COUNTIF(TableF[#This Row], 1)</f>
        <v>4</v>
      </c>
      <c r="AQ172">
        <f>COUNTIF(TableG[#This Row], 1)</f>
        <v>3</v>
      </c>
      <c r="AT172" s="16"/>
      <c r="AU172" s="13"/>
      <c r="AV172" s="78" t="s">
        <v>205</v>
      </c>
      <c r="AW172" s="85"/>
      <c r="AX172" s="91">
        <f t="shared" si="133"/>
        <v>0.66666666666666663</v>
      </c>
      <c r="AY172" s="71" t="s">
        <v>242</v>
      </c>
      <c r="AZ172" s="104">
        <f>COUNTIF(AX170:AX174, "&lt;0.5")-COUNTIF(AX170:AX174, "&lt;0.25")</f>
        <v>0</v>
      </c>
      <c r="BA172" s="103">
        <f t="shared" si="148"/>
        <v>0</v>
      </c>
      <c r="BB172" s="77">
        <f t="shared" si="134"/>
        <v>1</v>
      </c>
      <c r="BC172" s="71" t="s">
        <v>242</v>
      </c>
      <c r="BD172" s="104">
        <f>COUNTIF(BB170:BB174, "&lt;0.5")-COUNTIF(BB170:BB174, "&lt;0.25")</f>
        <v>0</v>
      </c>
      <c r="BE172" s="103">
        <f t="shared" si="149"/>
        <v>0</v>
      </c>
      <c r="BF172" s="77">
        <f t="shared" si="135"/>
        <v>0.75</v>
      </c>
      <c r="BG172" s="71" t="s">
        <v>242</v>
      </c>
      <c r="BH172" s="104">
        <f>COUNTIF(BF170:BF174, "&lt;0.5")-COUNTIF(BF170:BF174, "&lt;0.25")</f>
        <v>0</v>
      </c>
      <c r="BI172" s="103">
        <f t="shared" si="150"/>
        <v>0</v>
      </c>
      <c r="BJ172" s="77">
        <f t="shared" si="136"/>
        <v>0.75</v>
      </c>
      <c r="BK172" s="71" t="s">
        <v>242</v>
      </c>
      <c r="BL172" s="104">
        <f>COUNTIF(BJ170:BJ174, "&lt;0.5")-COUNTIF(BJ170:BJ174, "&lt;0.25")</f>
        <v>1</v>
      </c>
      <c r="BM172" s="103">
        <f t="shared" si="151"/>
        <v>0.2</v>
      </c>
      <c r="BN172" s="77">
        <f t="shared" si="137"/>
        <v>1</v>
      </c>
      <c r="BO172" s="71" t="s">
        <v>242</v>
      </c>
      <c r="BP172" s="104">
        <f>COUNTIF(BN170:BN174, "&lt;0.5")-COUNTIF(BN170:BN174, "&lt;0.25")</f>
        <v>0</v>
      </c>
      <c r="BQ172" s="103">
        <f t="shared" si="152"/>
        <v>0</v>
      </c>
      <c r="BR172" s="77">
        <f t="shared" si="138"/>
        <v>1</v>
      </c>
      <c r="BS172" s="71" t="s">
        <v>242</v>
      </c>
      <c r="BT172" s="104">
        <f>COUNTIF(BR170:BR174, "&lt;0.5")-COUNTIF(BR170:BR174, "&lt;0.25")</f>
        <v>0</v>
      </c>
      <c r="BU172" s="103">
        <f t="shared" si="153"/>
        <v>0</v>
      </c>
      <c r="BV172" s="92">
        <f t="shared" si="139"/>
        <v>1</v>
      </c>
      <c r="BW172" s="71" t="s">
        <v>242</v>
      </c>
      <c r="BX172" s="104">
        <f>COUNTIF(BV170:BV174, "&lt;0.5")-COUNTIF(BV170:BV174, "&lt;0.25")</f>
        <v>0</v>
      </c>
      <c r="BY172" s="103">
        <f t="shared" si="154"/>
        <v>0</v>
      </c>
      <c r="CA172" s="71" t="s">
        <v>242</v>
      </c>
      <c r="CB172" s="104">
        <f>COUNTIF(AX170:BV174, "&lt;0.5")-COUNTIF(AX170:BV174, "&lt;0.25")</f>
        <v>2</v>
      </c>
      <c r="CC172" s="103">
        <f t="shared" si="155"/>
        <v>2.1052631578947368E-2</v>
      </c>
      <c r="CD172" s="72"/>
      <c r="CE172" s="72"/>
    </row>
    <row r="173" spans="2:83" x14ac:dyDescent="0.25">
      <c r="B173" s="16"/>
      <c r="C173" s="13"/>
      <c r="D173" s="40" t="s">
        <v>206</v>
      </c>
      <c r="E173" s="56"/>
      <c r="F173" s="47">
        <v>1</v>
      </c>
      <c r="G173" s="1">
        <v>1</v>
      </c>
      <c r="H173" s="33">
        <v>1</v>
      </c>
      <c r="I173" s="45">
        <v>1</v>
      </c>
      <c r="J173" s="1">
        <v>1</v>
      </c>
      <c r="K173" s="1">
        <v>1</v>
      </c>
      <c r="L173" s="33">
        <v>1</v>
      </c>
      <c r="M173" s="45">
        <v>1</v>
      </c>
      <c r="N173" s="1">
        <v>1</v>
      </c>
      <c r="O173" s="1">
        <v>0</v>
      </c>
      <c r="P173" s="5">
        <v>1</v>
      </c>
      <c r="Q173" s="45">
        <v>1</v>
      </c>
      <c r="R173" s="1">
        <v>0</v>
      </c>
      <c r="S173" s="1">
        <v>1</v>
      </c>
      <c r="T173" s="5">
        <v>1</v>
      </c>
      <c r="U173" s="45">
        <v>1</v>
      </c>
      <c r="V173" s="1">
        <v>1</v>
      </c>
      <c r="W173" s="33">
        <v>1</v>
      </c>
      <c r="X173" s="45">
        <v>1</v>
      </c>
      <c r="Y173" s="1">
        <v>1</v>
      </c>
      <c r="Z173" s="1">
        <v>1</v>
      </c>
      <c r="AA173" s="33">
        <v>1</v>
      </c>
      <c r="AB173" s="45">
        <v>1</v>
      </c>
      <c r="AC173" s="1">
        <v>1</v>
      </c>
      <c r="AD173" s="33">
        <v>1</v>
      </c>
      <c r="AG173" s="16"/>
      <c r="AH173" s="13"/>
      <c r="AI173" s="40" t="s">
        <v>206</v>
      </c>
      <c r="AJ173" s="56"/>
      <c r="AK173">
        <f>COUNTIF(TableA[#This Row], 1)</f>
        <v>3</v>
      </c>
      <c r="AL173">
        <f>COUNTIF(TableB[#This Row], 1)</f>
        <v>4</v>
      </c>
      <c r="AM173">
        <f>COUNTIF(TableC[#This Row], 1)</f>
        <v>3</v>
      </c>
      <c r="AN173">
        <f>COUNTIF(TableD[#This Row], 1)</f>
        <v>3</v>
      </c>
      <c r="AO173">
        <f>COUNTIF(TableE[#This Row], 1)</f>
        <v>3</v>
      </c>
      <c r="AP173">
        <f>COUNTIF(TableF[#This Row], 1)</f>
        <v>4</v>
      </c>
      <c r="AQ173">
        <f>COUNTIF(TableG[#This Row], 1)</f>
        <v>3</v>
      </c>
      <c r="AT173" s="16"/>
      <c r="AU173" s="13"/>
      <c r="AV173" s="78" t="s">
        <v>206</v>
      </c>
      <c r="AW173" s="85"/>
      <c r="AX173" s="91">
        <f t="shared" si="133"/>
        <v>1</v>
      </c>
      <c r="AY173" s="71" t="s">
        <v>241</v>
      </c>
      <c r="AZ173" s="104">
        <f>COUNTIF(AX170:AX174, "&lt;0.25")-COUNTIF(AX170:AX174, "&lt;0")</f>
        <v>0</v>
      </c>
      <c r="BA173" s="103">
        <f t="shared" si="148"/>
        <v>0</v>
      </c>
      <c r="BB173" s="77">
        <f t="shared" si="134"/>
        <v>1</v>
      </c>
      <c r="BC173" s="71" t="s">
        <v>241</v>
      </c>
      <c r="BD173" s="104">
        <f>COUNTIF(BB170:BB174, "&lt;0.25")-COUNTIF(BB170:BB174, "&lt;0")</f>
        <v>0</v>
      </c>
      <c r="BE173" s="103">
        <f t="shared" si="149"/>
        <v>0</v>
      </c>
      <c r="BF173" s="77">
        <f t="shared" si="135"/>
        <v>0.75</v>
      </c>
      <c r="BG173" s="71" t="s">
        <v>241</v>
      </c>
      <c r="BH173" s="104">
        <f>COUNTIF(BF170:BF174, "&lt;0.25")-COUNTIF(BF170:BF174, "&lt;0")</f>
        <v>0</v>
      </c>
      <c r="BI173" s="103">
        <f t="shared" si="150"/>
        <v>0</v>
      </c>
      <c r="BJ173" s="77">
        <f t="shared" si="136"/>
        <v>0.75</v>
      </c>
      <c r="BK173" s="71" t="s">
        <v>241</v>
      </c>
      <c r="BL173" s="104">
        <f>COUNTIF(BJ170:BJ174, "&lt;0.25")-COUNTIF(BJ170:BJ174, "&lt;0")</f>
        <v>0</v>
      </c>
      <c r="BM173" s="103">
        <f t="shared" si="151"/>
        <v>0</v>
      </c>
      <c r="BN173" s="77">
        <f t="shared" si="137"/>
        <v>1</v>
      </c>
      <c r="BO173" s="71" t="s">
        <v>241</v>
      </c>
      <c r="BP173" s="104">
        <f>COUNTIF(BN170:BN174, "&lt;0.25")-COUNTIF(BN170:BN174, "&lt;0")</f>
        <v>0</v>
      </c>
      <c r="BQ173" s="103">
        <f t="shared" si="152"/>
        <v>0</v>
      </c>
      <c r="BR173" s="77">
        <f t="shared" si="138"/>
        <v>1</v>
      </c>
      <c r="BS173" s="71" t="s">
        <v>241</v>
      </c>
      <c r="BT173" s="104">
        <f>COUNTIF(BR170:BR174, "&lt;0.25")-COUNTIF(BR170:BR174, "&lt;0")</f>
        <v>0</v>
      </c>
      <c r="BU173" s="103">
        <f t="shared" si="153"/>
        <v>0</v>
      </c>
      <c r="BV173" s="92">
        <f t="shared" si="139"/>
        <v>1</v>
      </c>
      <c r="BW173" s="71" t="s">
        <v>241</v>
      </c>
      <c r="BX173" s="104">
        <f>COUNTIF(BV170:BV174, "&lt;0.25")-COUNTIF(BV170:BV174, "&lt;0")</f>
        <v>0</v>
      </c>
      <c r="BY173" s="103">
        <f t="shared" si="154"/>
        <v>0</v>
      </c>
      <c r="CA173" s="71" t="s">
        <v>241</v>
      </c>
      <c r="CB173" s="104">
        <f>COUNTIF(AX170:BV174, "&lt;0.25")-COUNTIF(AX170:BV174, "&lt;0")</f>
        <v>32</v>
      </c>
      <c r="CC173" s="103">
        <f t="shared" si="155"/>
        <v>0.33684210526315789</v>
      </c>
      <c r="CD173" s="72"/>
      <c r="CE173" s="72"/>
    </row>
    <row r="174" spans="2:83" ht="29.25" x14ac:dyDescent="0.25">
      <c r="B174" s="16"/>
      <c r="C174" s="13"/>
      <c r="D174" s="40" t="s">
        <v>207</v>
      </c>
      <c r="E174" s="56"/>
      <c r="F174" s="47">
        <v>1</v>
      </c>
      <c r="G174" s="1">
        <v>0</v>
      </c>
      <c r="H174" s="33">
        <v>1</v>
      </c>
      <c r="I174" s="45">
        <v>1</v>
      </c>
      <c r="J174" s="1">
        <v>1</v>
      </c>
      <c r="K174" s="1">
        <v>1</v>
      </c>
      <c r="L174" s="33">
        <v>1</v>
      </c>
      <c r="M174" s="45">
        <v>1</v>
      </c>
      <c r="N174" s="1">
        <v>1</v>
      </c>
      <c r="O174" s="1">
        <v>1</v>
      </c>
      <c r="P174" s="5">
        <v>0</v>
      </c>
      <c r="Q174" s="45">
        <v>0</v>
      </c>
      <c r="R174" s="1">
        <v>1</v>
      </c>
      <c r="S174" s="1">
        <v>1</v>
      </c>
      <c r="T174" s="5">
        <v>1</v>
      </c>
      <c r="U174" s="45">
        <v>1</v>
      </c>
      <c r="V174" s="1">
        <v>1</v>
      </c>
      <c r="W174" s="33">
        <v>1</v>
      </c>
      <c r="X174" s="45">
        <v>1</v>
      </c>
      <c r="Y174" s="1">
        <v>1</v>
      </c>
      <c r="Z174" s="1">
        <v>1</v>
      </c>
      <c r="AA174" s="33">
        <v>1</v>
      </c>
      <c r="AB174" s="45">
        <v>1</v>
      </c>
      <c r="AC174" s="1">
        <v>1</v>
      </c>
      <c r="AD174" s="33">
        <v>1</v>
      </c>
      <c r="AG174" s="16"/>
      <c r="AH174" s="13"/>
      <c r="AI174" s="40" t="s">
        <v>207</v>
      </c>
      <c r="AJ174" s="56"/>
      <c r="AK174">
        <f>COUNTIF(TableA[#This Row], 1)</f>
        <v>2</v>
      </c>
      <c r="AL174">
        <f>COUNTIF(TableB[#This Row], 1)</f>
        <v>4</v>
      </c>
      <c r="AM174">
        <f>COUNTIF(TableC[#This Row], 1)</f>
        <v>3</v>
      </c>
      <c r="AN174">
        <f>COUNTIF(TableD[#This Row], 1)</f>
        <v>3</v>
      </c>
      <c r="AO174">
        <f>COUNTIF(TableE[#This Row], 1)</f>
        <v>3</v>
      </c>
      <c r="AP174">
        <f>COUNTIF(TableF[#This Row], 1)</f>
        <v>4</v>
      </c>
      <c r="AQ174">
        <f>COUNTIF(TableG[#This Row], 1)</f>
        <v>3</v>
      </c>
      <c r="AT174" s="16"/>
      <c r="AU174" s="13"/>
      <c r="AV174" s="78" t="s">
        <v>207</v>
      </c>
      <c r="AW174" s="85"/>
      <c r="AX174" s="91">
        <f t="shared" si="133"/>
        <v>0.66666666666666663</v>
      </c>
      <c r="AY174" s="71" t="s">
        <v>247</v>
      </c>
      <c r="AZ174">
        <f>COUNT(AX170:AX174)</f>
        <v>5</v>
      </c>
      <c r="BA174" s="103">
        <f t="shared" si="148"/>
        <v>1</v>
      </c>
      <c r="BB174" s="77">
        <f t="shared" si="134"/>
        <v>1</v>
      </c>
      <c r="BC174" s="71" t="s">
        <v>247</v>
      </c>
      <c r="BD174">
        <f>COUNT(BB170:BB174)</f>
        <v>5</v>
      </c>
      <c r="BE174" s="103">
        <f t="shared" si="149"/>
        <v>1</v>
      </c>
      <c r="BF174" s="77">
        <f t="shared" si="135"/>
        <v>0.75</v>
      </c>
      <c r="BG174" s="71" t="s">
        <v>247</v>
      </c>
      <c r="BH174">
        <f>COUNT(BF170:BF174)</f>
        <v>5</v>
      </c>
      <c r="BI174" s="103">
        <f t="shared" si="150"/>
        <v>1</v>
      </c>
      <c r="BJ174" s="77">
        <f t="shared" si="136"/>
        <v>0.75</v>
      </c>
      <c r="BK174" s="71" t="s">
        <v>247</v>
      </c>
      <c r="BL174">
        <f>COUNT(BJ170:BJ174)</f>
        <v>5</v>
      </c>
      <c r="BM174" s="103">
        <f t="shared" si="151"/>
        <v>1</v>
      </c>
      <c r="BN174" s="77">
        <f t="shared" si="137"/>
        <v>1</v>
      </c>
      <c r="BO174" s="71" t="s">
        <v>247</v>
      </c>
      <c r="BP174">
        <f>COUNT(BN170:BN174)</f>
        <v>5</v>
      </c>
      <c r="BQ174" s="103">
        <f t="shared" si="152"/>
        <v>1</v>
      </c>
      <c r="BR174" s="77">
        <f t="shared" si="138"/>
        <v>1</v>
      </c>
      <c r="BS174" s="71" t="s">
        <v>247</v>
      </c>
      <c r="BT174">
        <f>COUNT(BR170:BR174)</f>
        <v>5</v>
      </c>
      <c r="BU174" s="103">
        <f t="shared" si="153"/>
        <v>1</v>
      </c>
      <c r="BV174" s="92">
        <f t="shared" si="139"/>
        <v>1</v>
      </c>
      <c r="BW174" s="71" t="s">
        <v>247</v>
      </c>
      <c r="BX174">
        <f>COUNT(BV170:BV174)</f>
        <v>5</v>
      </c>
      <c r="BY174" s="103">
        <f t="shared" si="154"/>
        <v>1</v>
      </c>
      <c r="CA174" s="71" t="s">
        <v>247</v>
      </c>
      <c r="CB174">
        <f>COUNT(AX170:BV174)</f>
        <v>95</v>
      </c>
      <c r="CC174" s="103">
        <f t="shared" si="155"/>
        <v>1</v>
      </c>
      <c r="CD174" s="72"/>
      <c r="CE174" s="72"/>
    </row>
    <row r="175" spans="2:83" ht="15.75" thickBot="1" x14ac:dyDescent="0.3">
      <c r="B175" s="17"/>
      <c r="C175" s="18"/>
      <c r="D175" s="41"/>
      <c r="E175" s="58"/>
      <c r="F175" s="118"/>
      <c r="G175" s="119"/>
      <c r="H175" s="120"/>
      <c r="I175" s="121"/>
      <c r="J175" s="119"/>
      <c r="K175" s="119"/>
      <c r="L175" s="120"/>
      <c r="M175" s="121"/>
      <c r="N175" s="119"/>
      <c r="O175" s="119"/>
      <c r="P175" s="122"/>
      <c r="Q175" s="121"/>
      <c r="R175" s="119"/>
      <c r="S175" s="119"/>
      <c r="T175" s="122"/>
      <c r="U175" s="121"/>
      <c r="V175" s="119"/>
      <c r="W175" s="120"/>
      <c r="X175" s="121"/>
      <c r="Y175" s="119"/>
      <c r="Z175" s="119"/>
      <c r="AA175" s="120"/>
      <c r="AB175" s="123"/>
      <c r="AC175" s="120"/>
      <c r="AD175" s="120"/>
      <c r="AG175" s="17"/>
      <c r="AH175" s="18"/>
      <c r="AI175" s="41"/>
      <c r="AJ175" s="58"/>
      <c r="AT175" s="16"/>
      <c r="AU175" s="13"/>
      <c r="AV175" s="13"/>
      <c r="AW175" s="84"/>
      <c r="AX175" s="91"/>
      <c r="AY175" s="108"/>
      <c r="AZ175" s="108"/>
      <c r="BA175" s="108"/>
      <c r="BB175" s="77"/>
      <c r="BC175" s="77"/>
      <c r="BD175" s="77"/>
      <c r="BE175" s="77"/>
      <c r="BF175" s="77"/>
      <c r="BG175" s="77"/>
      <c r="BH175" s="77"/>
      <c r="BI175" s="77"/>
      <c r="BJ175" s="77"/>
      <c r="BK175" s="77"/>
      <c r="BL175" s="77"/>
      <c r="BM175" s="77"/>
      <c r="BN175" s="77"/>
      <c r="BO175" s="77"/>
      <c r="BP175" s="77"/>
      <c r="BQ175" s="77"/>
      <c r="BR175" s="77"/>
      <c r="BS175" s="111"/>
      <c r="BT175" s="111"/>
      <c r="BU175" s="111"/>
      <c r="BV175" s="92"/>
      <c r="BW175" s="116"/>
      <c r="BX175" s="116"/>
      <c r="BY175" s="116"/>
      <c r="CB175" s="71"/>
      <c r="CC175" s="71"/>
      <c r="CD175" s="71"/>
      <c r="CE175" s="71"/>
    </row>
    <row r="176" spans="2:83" x14ac:dyDescent="0.25">
      <c r="B176" s="26">
        <v>13</v>
      </c>
      <c r="C176" s="27"/>
      <c r="D176" s="43" t="s">
        <v>208</v>
      </c>
      <c r="E176" s="60"/>
      <c r="F176" s="50"/>
      <c r="G176" s="28"/>
      <c r="H176" s="36"/>
      <c r="I176" s="62"/>
      <c r="J176" s="28"/>
      <c r="K176" s="28"/>
      <c r="L176" s="36"/>
      <c r="M176" s="62"/>
      <c r="N176" s="28"/>
      <c r="O176" s="28"/>
      <c r="P176" s="29"/>
      <c r="Q176" s="62"/>
      <c r="R176" s="28"/>
      <c r="S176" s="28"/>
      <c r="T176" s="29"/>
      <c r="U176" s="62"/>
      <c r="V176" s="28"/>
      <c r="W176" s="36"/>
      <c r="X176" s="62"/>
      <c r="Y176" s="28"/>
      <c r="Z176" s="28"/>
      <c r="AA176" s="36"/>
      <c r="AB176" s="66"/>
      <c r="AC176" s="36"/>
      <c r="AD176" s="36"/>
      <c r="AG176" s="26">
        <v>13</v>
      </c>
      <c r="AH176" s="27"/>
      <c r="AI176" s="43" t="s">
        <v>208</v>
      </c>
      <c r="AJ176" s="60"/>
      <c r="AT176" s="86">
        <v>13</v>
      </c>
      <c r="AU176" s="80"/>
      <c r="AV176" s="76" t="s">
        <v>208</v>
      </c>
      <c r="AW176" s="83"/>
      <c r="AX176" s="91"/>
      <c r="AY176" s="108"/>
      <c r="AZ176" s="108"/>
      <c r="BA176" s="108"/>
      <c r="BB176" s="77"/>
      <c r="BC176" s="77"/>
      <c r="BD176" s="77"/>
      <c r="BE176" s="77"/>
      <c r="BF176" s="77"/>
      <c r="BG176" s="77"/>
      <c r="BH176" s="77"/>
      <c r="BI176" s="77"/>
      <c r="BJ176" s="77"/>
      <c r="BK176" s="77"/>
      <c r="BL176" s="77"/>
      <c r="BM176" s="77"/>
      <c r="BN176" s="77"/>
      <c r="BO176" s="77"/>
      <c r="BP176" s="77"/>
      <c r="BQ176" s="77"/>
      <c r="BR176" s="77"/>
      <c r="BS176" s="111"/>
      <c r="BT176" s="111"/>
      <c r="BU176" s="111"/>
      <c r="BV176" s="92"/>
      <c r="BW176" s="116"/>
      <c r="BX176" s="116"/>
      <c r="BY176" s="116"/>
      <c r="CB176" s="69"/>
      <c r="CC176" s="71"/>
      <c r="CD176" s="69"/>
      <c r="CE176" s="69"/>
    </row>
    <row r="177" spans="2:83" x14ac:dyDescent="0.25">
      <c r="B177" s="16"/>
      <c r="C177" s="13"/>
      <c r="D177" s="39"/>
      <c r="E177" s="55"/>
      <c r="F177" s="118"/>
      <c r="G177" s="124"/>
      <c r="H177" s="125"/>
      <c r="I177" s="126"/>
      <c r="J177" s="124"/>
      <c r="K177" s="124"/>
      <c r="L177" s="125"/>
      <c r="M177" s="126"/>
      <c r="N177" s="124"/>
      <c r="O177" s="124"/>
      <c r="P177" s="127"/>
      <c r="Q177" s="126"/>
      <c r="R177" s="124"/>
      <c r="S177" s="124"/>
      <c r="T177" s="127"/>
      <c r="U177" s="126"/>
      <c r="V177" s="124"/>
      <c r="W177" s="125"/>
      <c r="X177" s="126"/>
      <c r="Y177" s="124"/>
      <c r="Z177" s="124"/>
      <c r="AA177" s="125"/>
      <c r="AB177" s="128"/>
      <c r="AC177" s="125"/>
      <c r="AD177" s="125"/>
      <c r="AG177" s="16"/>
      <c r="AH177" s="13"/>
      <c r="AI177" s="39"/>
      <c r="AJ177" s="55"/>
      <c r="AT177" s="16"/>
      <c r="AU177" s="13"/>
      <c r="AV177" s="13"/>
      <c r="AW177" s="84"/>
      <c r="AX177" s="91"/>
      <c r="AY177" s="108"/>
      <c r="AZ177" s="108"/>
      <c r="BA177" s="108"/>
      <c r="BB177" s="77"/>
      <c r="BC177" s="77"/>
      <c r="BD177" s="77"/>
      <c r="BE177" s="77"/>
      <c r="BF177" s="77"/>
      <c r="BG177" s="77"/>
      <c r="BH177" s="77"/>
      <c r="BI177" s="77"/>
      <c r="BJ177" s="77"/>
      <c r="BK177" s="77"/>
      <c r="BL177" s="77"/>
      <c r="BM177" s="77"/>
      <c r="BN177" s="77"/>
      <c r="BO177" s="77"/>
      <c r="BP177" s="77"/>
      <c r="BQ177" s="77"/>
      <c r="BR177" s="77"/>
      <c r="BS177" s="111"/>
      <c r="BT177" s="111"/>
      <c r="BU177" s="111"/>
      <c r="BV177" s="92"/>
      <c r="BW177" s="116"/>
      <c r="BX177" s="116"/>
      <c r="BY177" s="116"/>
      <c r="CB177" s="71"/>
      <c r="CC177" s="71"/>
      <c r="CD177" s="71"/>
      <c r="CE177" s="71"/>
    </row>
    <row r="178" spans="2:83" ht="29.25" x14ac:dyDescent="0.25">
      <c r="B178" s="16"/>
      <c r="C178" s="13"/>
      <c r="D178" s="40" t="s">
        <v>209</v>
      </c>
      <c r="E178" s="56"/>
      <c r="F178" s="47">
        <v>1</v>
      </c>
      <c r="G178" s="1">
        <v>1</v>
      </c>
      <c r="H178" s="33">
        <v>1</v>
      </c>
      <c r="I178" s="45">
        <v>1</v>
      </c>
      <c r="J178" s="1">
        <v>1</v>
      </c>
      <c r="K178" s="1">
        <v>1</v>
      </c>
      <c r="L178" s="33">
        <v>1</v>
      </c>
      <c r="M178" s="45">
        <v>1</v>
      </c>
      <c r="N178" s="1">
        <v>1</v>
      </c>
      <c r="O178" s="1">
        <v>1</v>
      </c>
      <c r="P178" s="5">
        <v>1</v>
      </c>
      <c r="Q178" s="45">
        <v>0</v>
      </c>
      <c r="R178" s="1">
        <v>1</v>
      </c>
      <c r="S178" s="1">
        <v>0</v>
      </c>
      <c r="T178" s="5">
        <v>1</v>
      </c>
      <c r="U178" s="45">
        <v>1</v>
      </c>
      <c r="V178" s="1">
        <v>0</v>
      </c>
      <c r="W178" s="33">
        <v>1</v>
      </c>
      <c r="X178" s="45">
        <v>1</v>
      </c>
      <c r="Y178" s="1">
        <v>1</v>
      </c>
      <c r="Z178" s="1">
        <v>1</v>
      </c>
      <c r="AA178" s="33">
        <v>1</v>
      </c>
      <c r="AB178" s="45">
        <v>1</v>
      </c>
      <c r="AC178" s="1">
        <v>1</v>
      </c>
      <c r="AD178" s="33">
        <v>1</v>
      </c>
      <c r="AG178" s="16"/>
      <c r="AH178" s="13"/>
      <c r="AI178" s="40" t="s">
        <v>209</v>
      </c>
      <c r="AJ178" s="56"/>
      <c r="AK178">
        <f>COUNTIF(TableA[#This Row], 1)</f>
        <v>3</v>
      </c>
      <c r="AL178">
        <f>COUNTIF(TableB[#This Row], 1)</f>
        <v>4</v>
      </c>
      <c r="AM178">
        <f>COUNTIF(TableC[#This Row], 1)</f>
        <v>4</v>
      </c>
      <c r="AN178">
        <f>COUNTIF(TableD[#This Row], 1)</f>
        <v>2</v>
      </c>
      <c r="AO178">
        <f>COUNTIF(TableE[#This Row], 1)</f>
        <v>2</v>
      </c>
      <c r="AP178">
        <f>COUNTIF(TableF[#This Row], 1)</f>
        <v>4</v>
      </c>
      <c r="AQ178">
        <f>COUNTIF(TableG[#This Row], 1)</f>
        <v>3</v>
      </c>
      <c r="AT178" s="16"/>
      <c r="AU178" s="13"/>
      <c r="AV178" s="78" t="s">
        <v>209</v>
      </c>
      <c r="AW178" s="85"/>
      <c r="AX178" s="91">
        <f t="shared" si="133"/>
        <v>1</v>
      </c>
      <c r="AY178" s="71" t="s">
        <v>244</v>
      </c>
      <c r="AZ178" s="67">
        <f>COUNTIF(AX178:AX195, "&gt;=0.75")</f>
        <v>5</v>
      </c>
      <c r="BA178" s="103">
        <f>AZ178/$AZ$182</f>
        <v>0.27777777777777779</v>
      </c>
      <c r="BB178" s="77">
        <f t="shared" si="134"/>
        <v>1</v>
      </c>
      <c r="BC178" s="71" t="s">
        <v>244</v>
      </c>
      <c r="BD178" s="67">
        <f>COUNTIF(BB178:BB195, "&gt;=0.75")</f>
        <v>18</v>
      </c>
      <c r="BE178" s="103">
        <f>BD178/$BD$182</f>
        <v>1</v>
      </c>
      <c r="BF178" s="77">
        <f t="shared" si="135"/>
        <v>1</v>
      </c>
      <c r="BG178" s="71" t="s">
        <v>244</v>
      </c>
      <c r="BH178" s="67">
        <f>COUNTIF(BF178:BF195, "&gt;=0.75")</f>
        <v>14</v>
      </c>
      <c r="BI178" s="103">
        <f>BH178/$BH$182</f>
        <v>0.77777777777777779</v>
      </c>
      <c r="BJ178" s="77">
        <f t="shared" si="136"/>
        <v>0.5</v>
      </c>
      <c r="BK178" s="71" t="s">
        <v>244</v>
      </c>
      <c r="BL178" s="67">
        <f>COUNTIF(BJ178:BJ195, "&gt;=0.75")</f>
        <v>5</v>
      </c>
      <c r="BM178" s="103">
        <f>BL178/$BL$182</f>
        <v>0.27777777777777779</v>
      </c>
      <c r="BN178" s="77">
        <f t="shared" si="137"/>
        <v>0.66666666666666663</v>
      </c>
      <c r="BO178" s="71" t="s">
        <v>244</v>
      </c>
      <c r="BP178" s="67">
        <f>COUNTIF(BN178:BN195, "&gt;=0.75")</f>
        <v>5</v>
      </c>
      <c r="BQ178" s="103">
        <f>BP178/$BP$182</f>
        <v>0.27777777777777779</v>
      </c>
      <c r="BR178" s="77">
        <f t="shared" si="138"/>
        <v>1</v>
      </c>
      <c r="BS178" s="71" t="s">
        <v>244</v>
      </c>
      <c r="BT178" s="67">
        <f>COUNTIF(BR178:BR195, "&gt;=0.75")</f>
        <v>16</v>
      </c>
      <c r="BU178" s="103">
        <f>BT178/$BT$182</f>
        <v>0.88888888888888884</v>
      </c>
      <c r="BV178" s="92">
        <f t="shared" si="139"/>
        <v>1</v>
      </c>
      <c r="BW178" s="71" t="s">
        <v>244</v>
      </c>
      <c r="BX178" s="67">
        <f>COUNTIF(BV178:BV195, "&gt;=0.75")</f>
        <v>18</v>
      </c>
      <c r="BY178" s="103">
        <f>BX178/$BX$182</f>
        <v>1</v>
      </c>
      <c r="CA178" s="71" t="s">
        <v>244</v>
      </c>
      <c r="CB178" s="67">
        <f>COUNTIF(AX178:BV195, "&gt;=0.75")</f>
        <v>113</v>
      </c>
      <c r="CC178" s="103">
        <f>CB178/$CB$182</f>
        <v>0.60752688172043012</v>
      </c>
      <c r="CD178" s="72"/>
      <c r="CE178" s="72"/>
    </row>
    <row r="179" spans="2:83" ht="29.25" x14ac:dyDescent="0.25">
      <c r="B179" s="16"/>
      <c r="C179" s="13"/>
      <c r="D179" s="40" t="s">
        <v>210</v>
      </c>
      <c r="E179" s="56"/>
      <c r="F179" s="47">
        <v>1</v>
      </c>
      <c r="G179" s="1">
        <v>1</v>
      </c>
      <c r="H179" s="33">
        <v>1</v>
      </c>
      <c r="I179" s="45">
        <v>1</v>
      </c>
      <c r="J179" s="1">
        <v>1</v>
      </c>
      <c r="K179" s="1">
        <v>1</v>
      </c>
      <c r="L179" s="33">
        <v>1</v>
      </c>
      <c r="M179" s="45">
        <v>1</v>
      </c>
      <c r="N179" s="1">
        <v>1</v>
      </c>
      <c r="O179" s="1">
        <v>1</v>
      </c>
      <c r="P179" s="5">
        <v>1</v>
      </c>
      <c r="Q179" s="45">
        <v>0</v>
      </c>
      <c r="R179" s="1">
        <v>0</v>
      </c>
      <c r="S179" s="1">
        <v>1</v>
      </c>
      <c r="T179" s="5">
        <v>0</v>
      </c>
      <c r="U179" s="45">
        <v>1</v>
      </c>
      <c r="V179" s="1">
        <v>0</v>
      </c>
      <c r="W179" s="33">
        <v>1</v>
      </c>
      <c r="X179" s="45">
        <v>1</v>
      </c>
      <c r="Y179" s="1">
        <v>1</v>
      </c>
      <c r="Z179" s="1">
        <v>1</v>
      </c>
      <c r="AA179" s="33">
        <v>1</v>
      </c>
      <c r="AB179" s="45">
        <v>1</v>
      </c>
      <c r="AC179" s="1">
        <v>1</v>
      </c>
      <c r="AD179" s="33">
        <v>1</v>
      </c>
      <c r="AG179" s="16"/>
      <c r="AH179" s="13"/>
      <c r="AI179" s="40" t="s">
        <v>210</v>
      </c>
      <c r="AJ179" s="56"/>
      <c r="AK179">
        <f>COUNTIF(TableA[#This Row], 1)</f>
        <v>3</v>
      </c>
      <c r="AL179">
        <f>COUNTIF(TableB[#This Row], 1)</f>
        <v>4</v>
      </c>
      <c r="AM179">
        <f>COUNTIF(TableC[#This Row], 1)</f>
        <v>4</v>
      </c>
      <c r="AN179">
        <f>COUNTIF(TableD[#This Row], 1)</f>
        <v>1</v>
      </c>
      <c r="AO179">
        <f>COUNTIF(TableE[#This Row], 1)</f>
        <v>2</v>
      </c>
      <c r="AP179">
        <f>COUNTIF(TableF[#This Row], 1)</f>
        <v>4</v>
      </c>
      <c r="AQ179">
        <f>COUNTIF(TableG[#This Row], 1)</f>
        <v>3</v>
      </c>
      <c r="AT179" s="16"/>
      <c r="AU179" s="13"/>
      <c r="AV179" s="78" t="s">
        <v>210</v>
      </c>
      <c r="AW179" s="85"/>
      <c r="AX179" s="91">
        <f t="shared" si="133"/>
        <v>1</v>
      </c>
      <c r="AY179" s="71" t="s">
        <v>243</v>
      </c>
      <c r="AZ179" s="104">
        <f>COUNTIF(AX178:AX195, "&lt;0.75")-COUNTIF(AX178:AX195, "&lt;0.50")</f>
        <v>5</v>
      </c>
      <c r="BA179" s="103">
        <f t="shared" ref="BA179:BA182" si="156">AZ179/$AZ$182</f>
        <v>0.27777777777777779</v>
      </c>
      <c r="BB179" s="77">
        <f t="shared" si="134"/>
        <v>1</v>
      </c>
      <c r="BC179" s="71" t="s">
        <v>243</v>
      </c>
      <c r="BD179" s="104">
        <f>COUNTIF(BB178:BB195, "&lt;0.75")-COUNTIF(BB178:BB195, "&lt;0.50")</f>
        <v>0</v>
      </c>
      <c r="BE179" s="103">
        <f t="shared" ref="BE179:BE182" si="157">BD179/$BD$182</f>
        <v>0</v>
      </c>
      <c r="BF179" s="77">
        <f t="shared" si="135"/>
        <v>1</v>
      </c>
      <c r="BG179" s="71" t="s">
        <v>243</v>
      </c>
      <c r="BH179" s="104">
        <f>COUNTIF(BF178:BF195, "&lt;0.75")-COUNTIF(BF178:BF195, "&lt;0.50")</f>
        <v>4</v>
      </c>
      <c r="BI179" s="103">
        <f t="shared" ref="BI179:BI182" si="158">BH179/$BH$182</f>
        <v>0.22222222222222221</v>
      </c>
      <c r="BJ179" s="77">
        <f t="shared" si="136"/>
        <v>0.25</v>
      </c>
      <c r="BK179" s="71" t="s">
        <v>243</v>
      </c>
      <c r="BL179" s="104">
        <f>COUNTIF(BJ178:BJ195, "&lt;0.75")-COUNTIF(BJ178:BJ195, "&lt;0.50")</f>
        <v>6</v>
      </c>
      <c r="BM179" s="103">
        <f t="shared" ref="BM179:BM182" si="159">BL179/$BL$182</f>
        <v>0.33333333333333331</v>
      </c>
      <c r="BN179" s="77">
        <f t="shared" si="137"/>
        <v>0.66666666666666663</v>
      </c>
      <c r="BO179" s="71" t="s">
        <v>243</v>
      </c>
      <c r="BP179" s="104">
        <f>COUNTIF(BN178:BN195, "&lt;0.75")-COUNTIF(BN178:BN195, "&lt;0.50")</f>
        <v>4</v>
      </c>
      <c r="BQ179" s="103">
        <f t="shared" ref="BQ179:BQ182" si="160">BP179/$BP$182</f>
        <v>0.22222222222222221</v>
      </c>
      <c r="BR179" s="77">
        <f t="shared" si="138"/>
        <v>1</v>
      </c>
      <c r="BS179" s="71" t="s">
        <v>243</v>
      </c>
      <c r="BT179" s="104">
        <f>COUNTIF(BR178:BR195, "&lt;0.75")-COUNTIF(BR178:BR195, "&lt;0.50")</f>
        <v>2</v>
      </c>
      <c r="BU179" s="103">
        <f t="shared" ref="BU179:BU182" si="161">BT179/$BT$182</f>
        <v>0.1111111111111111</v>
      </c>
      <c r="BV179" s="92">
        <f t="shared" si="139"/>
        <v>1</v>
      </c>
      <c r="BW179" s="71" t="s">
        <v>243</v>
      </c>
      <c r="BX179" s="104">
        <f>COUNTIF(BV178:BV195, "&lt;0.75")-COUNTIF(BV178:BV195, "&lt;0.50")</f>
        <v>0</v>
      </c>
      <c r="BY179" s="103">
        <f t="shared" ref="BY179:BY182" si="162">BX179/$BX$182</f>
        <v>0</v>
      </c>
      <c r="CA179" s="71" t="s">
        <v>243</v>
      </c>
      <c r="CB179" s="104">
        <f>COUNTIF(AX178:BV195, "&lt;0.75")-COUNTIF(AX178:BV195, "&lt;0.50")</f>
        <v>21</v>
      </c>
      <c r="CC179" s="103">
        <f t="shared" ref="CC179:CC182" si="163">CB179/$CB$182</f>
        <v>0.11290322580645161</v>
      </c>
      <c r="CD179" s="72"/>
      <c r="CE179" s="72"/>
    </row>
    <row r="180" spans="2:83" x14ac:dyDescent="0.25">
      <c r="B180" s="16"/>
      <c r="C180" s="13"/>
      <c r="D180" s="40" t="s">
        <v>211</v>
      </c>
      <c r="E180" s="56"/>
      <c r="F180" s="47">
        <v>1</v>
      </c>
      <c r="G180" s="1">
        <v>0</v>
      </c>
      <c r="H180" s="33">
        <v>1</v>
      </c>
      <c r="I180" s="45">
        <v>1</v>
      </c>
      <c r="J180" s="1">
        <v>1</v>
      </c>
      <c r="K180" s="1">
        <v>1</v>
      </c>
      <c r="L180" s="33">
        <v>1</v>
      </c>
      <c r="M180" s="45">
        <v>1</v>
      </c>
      <c r="N180" s="1">
        <v>1</v>
      </c>
      <c r="O180" s="1">
        <v>1</v>
      </c>
      <c r="P180" s="5">
        <v>1</v>
      </c>
      <c r="Q180" s="45">
        <v>1</v>
      </c>
      <c r="R180" s="1">
        <v>1</v>
      </c>
      <c r="S180" s="1">
        <v>1</v>
      </c>
      <c r="T180" s="5">
        <v>1</v>
      </c>
      <c r="U180" s="45">
        <v>1</v>
      </c>
      <c r="V180" s="1">
        <v>0</v>
      </c>
      <c r="W180" s="33">
        <v>1</v>
      </c>
      <c r="X180" s="45">
        <v>1</v>
      </c>
      <c r="Y180" s="1">
        <v>1</v>
      </c>
      <c r="Z180" s="1">
        <v>1</v>
      </c>
      <c r="AA180" s="33">
        <v>0</v>
      </c>
      <c r="AB180" s="45">
        <v>1</v>
      </c>
      <c r="AC180" s="1">
        <v>1</v>
      </c>
      <c r="AD180" s="33">
        <v>1</v>
      </c>
      <c r="AG180" s="16"/>
      <c r="AH180" s="13"/>
      <c r="AI180" s="40" t="s">
        <v>211</v>
      </c>
      <c r="AJ180" s="56"/>
      <c r="AK180">
        <f>COUNTIF(TableA[#This Row], 1)</f>
        <v>2</v>
      </c>
      <c r="AL180">
        <f>COUNTIF(TableB[#This Row], 1)</f>
        <v>4</v>
      </c>
      <c r="AM180">
        <f>COUNTIF(TableC[#This Row], 1)</f>
        <v>4</v>
      </c>
      <c r="AN180">
        <f>COUNTIF(TableD[#This Row], 1)</f>
        <v>4</v>
      </c>
      <c r="AO180">
        <f>COUNTIF(TableE[#This Row], 1)</f>
        <v>2</v>
      </c>
      <c r="AP180">
        <f>COUNTIF(TableF[#This Row], 1)</f>
        <v>3</v>
      </c>
      <c r="AQ180">
        <f>COUNTIF(TableG[#This Row], 1)</f>
        <v>3</v>
      </c>
      <c r="AT180" s="16"/>
      <c r="AU180" s="13"/>
      <c r="AV180" s="78" t="s">
        <v>211</v>
      </c>
      <c r="AW180" s="85"/>
      <c r="AX180" s="91">
        <f t="shared" si="133"/>
        <v>0.66666666666666663</v>
      </c>
      <c r="AY180" s="71" t="s">
        <v>242</v>
      </c>
      <c r="AZ180" s="104">
        <f>COUNTIF(AX178:AX195, "&lt;0.5")-COUNTIF(AX178:AX195, "&lt;0.25")</f>
        <v>7</v>
      </c>
      <c r="BA180" s="103">
        <f t="shared" si="156"/>
        <v>0.3888888888888889</v>
      </c>
      <c r="BB180" s="77">
        <f t="shared" si="134"/>
        <v>1</v>
      </c>
      <c r="BC180" s="71" t="s">
        <v>242</v>
      </c>
      <c r="BD180" s="104">
        <f>COUNTIF(BB178:BB195, "&lt;0.5")-COUNTIF(BB178:BB195, "&lt;0.25")</f>
        <v>0</v>
      </c>
      <c r="BE180" s="103">
        <f t="shared" si="157"/>
        <v>0</v>
      </c>
      <c r="BF180" s="77">
        <f t="shared" si="135"/>
        <v>1</v>
      </c>
      <c r="BG180" s="71" t="s">
        <v>242</v>
      </c>
      <c r="BH180" s="104">
        <f>COUNTIF(BF178:BF195, "&lt;0.5")-COUNTIF(BF178:BF195, "&lt;0.25")</f>
        <v>0</v>
      </c>
      <c r="BI180" s="103">
        <f t="shared" si="158"/>
        <v>0</v>
      </c>
      <c r="BJ180" s="77">
        <f t="shared" si="136"/>
        <v>1</v>
      </c>
      <c r="BK180" s="71" t="s">
        <v>242</v>
      </c>
      <c r="BL180" s="104">
        <f>COUNTIF(BJ178:BJ195, "&lt;0.5")-COUNTIF(BJ178:BJ195, "&lt;0.25")</f>
        <v>6</v>
      </c>
      <c r="BM180" s="103">
        <f t="shared" si="159"/>
        <v>0.33333333333333331</v>
      </c>
      <c r="BN180" s="77">
        <f t="shared" si="137"/>
        <v>0.66666666666666663</v>
      </c>
      <c r="BO180" s="71" t="s">
        <v>242</v>
      </c>
      <c r="BP180" s="104">
        <f>COUNTIF(BN178:BN195, "&lt;0.5")-COUNTIF(BN178:BN195, "&lt;0.25")</f>
        <v>1</v>
      </c>
      <c r="BQ180" s="103">
        <f t="shared" si="160"/>
        <v>5.5555555555555552E-2</v>
      </c>
      <c r="BR180" s="77">
        <f t="shared" si="138"/>
        <v>0.75</v>
      </c>
      <c r="BS180" s="71" t="s">
        <v>242</v>
      </c>
      <c r="BT180" s="104">
        <f>COUNTIF(BR178:BR195, "&lt;0.5")-COUNTIF(BR178:BR195, "&lt;0.25")</f>
        <v>0</v>
      </c>
      <c r="BU180" s="103">
        <f t="shared" si="161"/>
        <v>0</v>
      </c>
      <c r="BV180" s="92">
        <f t="shared" si="139"/>
        <v>1</v>
      </c>
      <c r="BW180" s="71" t="s">
        <v>242</v>
      </c>
      <c r="BX180" s="104">
        <f>COUNTIF(BV178:BV195, "&lt;0.5")-COUNTIF(BV178:BV195, "&lt;0.25")</f>
        <v>0</v>
      </c>
      <c r="BY180" s="103">
        <f t="shared" si="162"/>
        <v>0</v>
      </c>
      <c r="CA180" s="71" t="s">
        <v>242</v>
      </c>
      <c r="CB180" s="104">
        <f>COUNTIF(AX178:BV195, "&lt;0.5")-COUNTIF(AX178:BV195, "&lt;0.25")</f>
        <v>22</v>
      </c>
      <c r="CC180" s="103">
        <f t="shared" si="163"/>
        <v>0.11827956989247312</v>
      </c>
      <c r="CD180" s="72"/>
      <c r="CE180" s="72"/>
    </row>
    <row r="181" spans="2:83" ht="29.25" x14ac:dyDescent="0.25">
      <c r="B181" s="16"/>
      <c r="C181" s="13"/>
      <c r="D181" s="40" t="s">
        <v>212</v>
      </c>
      <c r="E181" s="56"/>
      <c r="F181" s="47">
        <v>1</v>
      </c>
      <c r="G181" s="1">
        <v>0</v>
      </c>
      <c r="H181" s="33">
        <v>1</v>
      </c>
      <c r="I181" s="45">
        <v>1</v>
      </c>
      <c r="J181" s="1">
        <v>1</v>
      </c>
      <c r="K181" s="1">
        <v>1</v>
      </c>
      <c r="L181" s="33">
        <v>1</v>
      </c>
      <c r="M181" s="45">
        <v>1</v>
      </c>
      <c r="N181" s="1">
        <v>1</v>
      </c>
      <c r="O181" s="1">
        <v>1</v>
      </c>
      <c r="P181" s="5">
        <v>1</v>
      </c>
      <c r="Q181" s="45">
        <v>1</v>
      </c>
      <c r="R181" s="1">
        <v>1</v>
      </c>
      <c r="S181" s="1">
        <v>1</v>
      </c>
      <c r="T181" s="5">
        <v>1</v>
      </c>
      <c r="U181" s="45">
        <v>0</v>
      </c>
      <c r="V181" s="1">
        <v>0</v>
      </c>
      <c r="W181" s="33">
        <v>0</v>
      </c>
      <c r="X181" s="45">
        <v>1</v>
      </c>
      <c r="Y181" s="1">
        <v>1</v>
      </c>
      <c r="Z181" s="1">
        <v>1</v>
      </c>
      <c r="AA181" s="33">
        <v>0</v>
      </c>
      <c r="AB181" s="45">
        <v>1</v>
      </c>
      <c r="AC181" s="1">
        <v>1</v>
      </c>
      <c r="AD181" s="33">
        <v>1</v>
      </c>
      <c r="AG181" s="16"/>
      <c r="AH181" s="13"/>
      <c r="AI181" s="40" t="s">
        <v>212</v>
      </c>
      <c r="AJ181" s="56"/>
      <c r="AK181">
        <f>COUNTIF(TableA[#This Row], 1)</f>
        <v>2</v>
      </c>
      <c r="AL181">
        <f>COUNTIF(TableB[#This Row], 1)</f>
        <v>4</v>
      </c>
      <c r="AM181">
        <f>COUNTIF(TableC[#This Row], 1)</f>
        <v>4</v>
      </c>
      <c r="AN181">
        <f>COUNTIF(TableD[#This Row], 1)</f>
        <v>4</v>
      </c>
      <c r="AO181">
        <f>COUNTIF(TableE[#This Row], 1)</f>
        <v>0</v>
      </c>
      <c r="AP181">
        <f>COUNTIF(TableF[#This Row], 1)</f>
        <v>3</v>
      </c>
      <c r="AQ181">
        <f>COUNTIF(TableG[#This Row], 1)</f>
        <v>3</v>
      </c>
      <c r="AT181" s="16"/>
      <c r="AU181" s="13"/>
      <c r="AV181" s="78" t="s">
        <v>212</v>
      </c>
      <c r="AW181" s="85"/>
      <c r="AX181" s="91">
        <f t="shared" si="133"/>
        <v>0.66666666666666663</v>
      </c>
      <c r="AY181" s="71" t="s">
        <v>241</v>
      </c>
      <c r="AZ181" s="104">
        <f>COUNTIF(AX178:AX195, "&lt;0.25")-COUNTIF(AX178:AX195, "&lt;0")</f>
        <v>1</v>
      </c>
      <c r="BA181" s="103">
        <f t="shared" si="156"/>
        <v>5.5555555555555552E-2</v>
      </c>
      <c r="BB181" s="77">
        <f t="shared" si="134"/>
        <v>1</v>
      </c>
      <c r="BC181" s="71" t="s">
        <v>241</v>
      </c>
      <c r="BD181" s="104">
        <f>COUNTIF(BB178:BB195, "&lt;0.25")-COUNTIF(BB178:BB195, "&lt;0")</f>
        <v>0</v>
      </c>
      <c r="BE181" s="103">
        <f t="shared" si="157"/>
        <v>0</v>
      </c>
      <c r="BF181" s="77">
        <f t="shared" si="135"/>
        <v>1</v>
      </c>
      <c r="BG181" s="71" t="s">
        <v>241</v>
      </c>
      <c r="BH181" s="104">
        <f>COUNTIF(BF178:BF195, "&lt;0.25")-COUNTIF(BF178:BF195, "&lt;0")</f>
        <v>0</v>
      </c>
      <c r="BI181" s="103">
        <f t="shared" si="158"/>
        <v>0</v>
      </c>
      <c r="BJ181" s="77">
        <f t="shared" si="136"/>
        <v>1</v>
      </c>
      <c r="BK181" s="71" t="s">
        <v>241</v>
      </c>
      <c r="BL181" s="104">
        <f>COUNTIF(BJ178:BJ195, "&lt;0.25")-COUNTIF(BJ178:BJ195, "&lt;0")</f>
        <v>1</v>
      </c>
      <c r="BM181" s="103">
        <f t="shared" si="159"/>
        <v>5.5555555555555552E-2</v>
      </c>
      <c r="BN181" s="77">
        <f t="shared" si="137"/>
        <v>0</v>
      </c>
      <c r="BO181" s="71" t="s">
        <v>241</v>
      </c>
      <c r="BP181" s="104">
        <f>COUNTIF(BN178:BN195, "&lt;0.25")-COUNTIF(BN178:BN195, "&lt;0")</f>
        <v>8</v>
      </c>
      <c r="BQ181" s="103">
        <f t="shared" si="160"/>
        <v>0.44444444444444442</v>
      </c>
      <c r="BR181" s="77">
        <f t="shared" si="138"/>
        <v>0.75</v>
      </c>
      <c r="BS181" s="71" t="s">
        <v>241</v>
      </c>
      <c r="BT181" s="104">
        <f>COUNTIF(BR178:BR195, "&lt;0.25")-COUNTIF(BR178:BR195, "&lt;0")</f>
        <v>0</v>
      </c>
      <c r="BU181" s="103">
        <f t="shared" si="161"/>
        <v>0</v>
      </c>
      <c r="BV181" s="92">
        <f t="shared" si="139"/>
        <v>1</v>
      </c>
      <c r="BW181" s="71" t="s">
        <v>241</v>
      </c>
      <c r="BX181" s="104">
        <f>COUNTIF(BV178:BV195, "&lt;0.25")-COUNTIF(BV178:BV195, "&lt;0")</f>
        <v>0</v>
      </c>
      <c r="BY181" s="103">
        <f t="shared" si="162"/>
        <v>0</v>
      </c>
      <c r="CA181" s="71" t="s">
        <v>241</v>
      </c>
      <c r="CB181" s="104">
        <f>COUNTIF(AX178:BV195, "&lt;0.25")-COUNTIF(AX178:BV195, "&lt;0")</f>
        <v>30</v>
      </c>
      <c r="CC181" s="103">
        <f t="shared" si="163"/>
        <v>0.16129032258064516</v>
      </c>
      <c r="CD181" s="72"/>
      <c r="CE181" s="72"/>
    </row>
    <row r="182" spans="2:83" ht="29.25" x14ac:dyDescent="0.25">
      <c r="B182" s="16"/>
      <c r="C182" s="13"/>
      <c r="D182" s="40" t="s">
        <v>213</v>
      </c>
      <c r="E182" s="56"/>
      <c r="F182" s="47">
        <v>1</v>
      </c>
      <c r="G182" s="1">
        <v>0</v>
      </c>
      <c r="H182" s="33">
        <v>1</v>
      </c>
      <c r="I182" s="45">
        <v>1</v>
      </c>
      <c r="J182" s="1">
        <v>1</v>
      </c>
      <c r="K182" s="1">
        <v>1</v>
      </c>
      <c r="L182" s="33">
        <v>1</v>
      </c>
      <c r="M182" s="45">
        <v>1</v>
      </c>
      <c r="N182" s="1">
        <v>1</v>
      </c>
      <c r="O182" s="1">
        <v>1</v>
      </c>
      <c r="P182" s="5">
        <v>1</v>
      </c>
      <c r="Q182" s="45">
        <v>0</v>
      </c>
      <c r="R182" s="1">
        <v>1</v>
      </c>
      <c r="S182" s="1">
        <v>1</v>
      </c>
      <c r="T182" s="5">
        <v>1</v>
      </c>
      <c r="U182" s="45">
        <v>0</v>
      </c>
      <c r="V182" s="1">
        <v>0</v>
      </c>
      <c r="W182" s="33">
        <v>0</v>
      </c>
      <c r="X182" s="45">
        <v>1</v>
      </c>
      <c r="Y182" s="1">
        <v>1</v>
      </c>
      <c r="Z182" s="1">
        <v>0</v>
      </c>
      <c r="AA182" s="33">
        <v>0</v>
      </c>
      <c r="AB182" s="45">
        <v>1</v>
      </c>
      <c r="AC182" s="1">
        <v>1</v>
      </c>
      <c r="AD182" s="33">
        <v>1</v>
      </c>
      <c r="AG182" s="16"/>
      <c r="AH182" s="13"/>
      <c r="AI182" s="40" t="s">
        <v>213</v>
      </c>
      <c r="AJ182" s="56"/>
      <c r="AK182">
        <f>COUNTIF(TableA[#This Row], 1)</f>
        <v>2</v>
      </c>
      <c r="AL182">
        <f>COUNTIF(TableB[#This Row], 1)</f>
        <v>4</v>
      </c>
      <c r="AM182">
        <f>COUNTIF(TableC[#This Row], 1)</f>
        <v>4</v>
      </c>
      <c r="AN182">
        <f>COUNTIF(TableD[#This Row], 1)</f>
        <v>3</v>
      </c>
      <c r="AO182">
        <f>COUNTIF(TableE[#This Row], 1)</f>
        <v>0</v>
      </c>
      <c r="AP182">
        <f>COUNTIF(TableF[#This Row], 1)</f>
        <v>2</v>
      </c>
      <c r="AQ182">
        <f>COUNTIF(TableG[#This Row], 1)</f>
        <v>3</v>
      </c>
      <c r="AT182" s="16"/>
      <c r="AU182" s="13"/>
      <c r="AV182" s="78" t="s">
        <v>213</v>
      </c>
      <c r="AW182" s="85"/>
      <c r="AX182" s="91">
        <f t="shared" si="133"/>
        <v>0.66666666666666663</v>
      </c>
      <c r="AY182" s="71" t="s">
        <v>247</v>
      </c>
      <c r="AZ182">
        <f>COUNT(AX178:AX195)</f>
        <v>18</v>
      </c>
      <c r="BA182" s="103">
        <f t="shared" si="156"/>
        <v>1</v>
      </c>
      <c r="BB182" s="77">
        <f t="shared" si="134"/>
        <v>1</v>
      </c>
      <c r="BC182" s="71" t="s">
        <v>247</v>
      </c>
      <c r="BD182">
        <f>COUNT(BB178:BB195)</f>
        <v>18</v>
      </c>
      <c r="BE182" s="103">
        <f t="shared" si="157"/>
        <v>1</v>
      </c>
      <c r="BF182" s="77">
        <f t="shared" si="135"/>
        <v>1</v>
      </c>
      <c r="BG182" s="71" t="s">
        <v>247</v>
      </c>
      <c r="BH182">
        <f>COUNT(BF178:BF195)</f>
        <v>18</v>
      </c>
      <c r="BI182" s="103">
        <f t="shared" si="158"/>
        <v>1</v>
      </c>
      <c r="BJ182" s="77">
        <f t="shared" si="136"/>
        <v>0.75</v>
      </c>
      <c r="BK182" s="71" t="s">
        <v>247</v>
      </c>
      <c r="BL182">
        <f>COUNT(BJ178:BJ195)</f>
        <v>18</v>
      </c>
      <c r="BM182" s="103">
        <f t="shared" si="159"/>
        <v>1</v>
      </c>
      <c r="BN182" s="77">
        <f t="shared" si="137"/>
        <v>0</v>
      </c>
      <c r="BO182" s="71" t="s">
        <v>247</v>
      </c>
      <c r="BP182">
        <f>COUNT(BN178:BN195)</f>
        <v>18</v>
      </c>
      <c r="BQ182" s="103">
        <f t="shared" si="160"/>
        <v>1</v>
      </c>
      <c r="BR182" s="77">
        <f t="shared" si="138"/>
        <v>0.5</v>
      </c>
      <c r="BS182" s="71" t="s">
        <v>247</v>
      </c>
      <c r="BT182">
        <f>COUNT(BR178:BR195)</f>
        <v>18</v>
      </c>
      <c r="BU182" s="103">
        <f t="shared" si="161"/>
        <v>1</v>
      </c>
      <c r="BV182" s="92">
        <f t="shared" si="139"/>
        <v>1</v>
      </c>
      <c r="BW182" s="71" t="s">
        <v>247</v>
      </c>
      <c r="BX182">
        <f>COUNT(BV178:BV195)</f>
        <v>18</v>
      </c>
      <c r="BY182" s="103">
        <f t="shared" si="162"/>
        <v>1</v>
      </c>
      <c r="CA182" s="71" t="s">
        <v>247</v>
      </c>
      <c r="CB182">
        <f>COUNT(AX178:BV195)</f>
        <v>186</v>
      </c>
      <c r="CC182" s="103">
        <f t="shared" si="163"/>
        <v>1</v>
      </c>
      <c r="CD182" s="72"/>
      <c r="CE182" s="72"/>
    </row>
    <row r="183" spans="2:83" ht="29.25" x14ac:dyDescent="0.25">
      <c r="B183" s="16"/>
      <c r="C183" s="13"/>
      <c r="D183" s="40" t="s">
        <v>214</v>
      </c>
      <c r="E183" s="56"/>
      <c r="F183" s="47">
        <v>1</v>
      </c>
      <c r="G183" s="1">
        <v>1</v>
      </c>
      <c r="H183" s="33">
        <v>1</v>
      </c>
      <c r="I183" s="45">
        <v>1</v>
      </c>
      <c r="J183" s="1">
        <v>1</v>
      </c>
      <c r="K183" s="1">
        <v>1</v>
      </c>
      <c r="L183" s="33">
        <v>1</v>
      </c>
      <c r="M183" s="45">
        <v>1</v>
      </c>
      <c r="N183" s="1">
        <v>1</v>
      </c>
      <c r="O183" s="1">
        <v>1</v>
      </c>
      <c r="P183" s="5">
        <v>1</v>
      </c>
      <c r="Q183" s="45">
        <v>1</v>
      </c>
      <c r="R183" s="1">
        <v>0</v>
      </c>
      <c r="S183" s="1">
        <v>1</v>
      </c>
      <c r="T183" s="5">
        <v>0</v>
      </c>
      <c r="U183" s="45">
        <v>0</v>
      </c>
      <c r="V183" s="1">
        <v>0</v>
      </c>
      <c r="W183" s="33">
        <v>0</v>
      </c>
      <c r="X183" s="45">
        <v>1</v>
      </c>
      <c r="Y183" s="1">
        <v>1</v>
      </c>
      <c r="Z183" s="1">
        <v>0</v>
      </c>
      <c r="AA183" s="33">
        <v>1</v>
      </c>
      <c r="AB183" s="45">
        <v>1</v>
      </c>
      <c r="AC183" s="1">
        <v>1</v>
      </c>
      <c r="AD183" s="33">
        <v>1</v>
      </c>
      <c r="AG183" s="16"/>
      <c r="AH183" s="13"/>
      <c r="AI183" s="40" t="s">
        <v>214</v>
      </c>
      <c r="AJ183" s="56"/>
      <c r="AK183">
        <f>COUNTIF(TableA[#This Row], 1)</f>
        <v>3</v>
      </c>
      <c r="AL183">
        <f>COUNTIF(TableB[#This Row], 1)</f>
        <v>4</v>
      </c>
      <c r="AM183">
        <f>COUNTIF(TableC[#This Row], 1)</f>
        <v>4</v>
      </c>
      <c r="AN183">
        <f>COUNTIF(TableD[#This Row], 1)</f>
        <v>2</v>
      </c>
      <c r="AO183">
        <f>COUNTIF(TableE[#This Row], 1)</f>
        <v>0</v>
      </c>
      <c r="AP183">
        <f>COUNTIF(TableF[#This Row], 1)</f>
        <v>3</v>
      </c>
      <c r="AQ183">
        <f>COUNTIF(TableG[#This Row], 1)</f>
        <v>3</v>
      </c>
      <c r="AT183" s="16"/>
      <c r="AU183" s="13"/>
      <c r="AV183" s="78" t="s">
        <v>214</v>
      </c>
      <c r="AW183" s="85"/>
      <c r="AX183" s="91">
        <f t="shared" si="133"/>
        <v>1</v>
      </c>
      <c r="AY183" s="108"/>
      <c r="AZ183" s="108"/>
      <c r="BA183" s="108"/>
      <c r="BB183" s="77">
        <f t="shared" si="134"/>
        <v>1</v>
      </c>
      <c r="BC183" s="77"/>
      <c r="BD183" s="77"/>
      <c r="BE183" s="77"/>
      <c r="BF183" s="77">
        <f t="shared" si="135"/>
        <v>1</v>
      </c>
      <c r="BG183" s="77"/>
      <c r="BH183" s="77"/>
      <c r="BI183" s="77"/>
      <c r="BJ183" s="77">
        <f t="shared" si="136"/>
        <v>0.5</v>
      </c>
      <c r="BK183" s="77"/>
      <c r="BL183" s="77"/>
      <c r="BM183" s="77"/>
      <c r="BN183" s="77">
        <f t="shared" si="137"/>
        <v>0</v>
      </c>
      <c r="BO183" s="77"/>
      <c r="BP183" s="77"/>
      <c r="BQ183" s="77"/>
      <c r="BR183" s="77">
        <f t="shared" si="138"/>
        <v>0.75</v>
      </c>
      <c r="BS183" s="111"/>
      <c r="BT183" s="111"/>
      <c r="BU183" s="111"/>
      <c r="BV183" s="92">
        <f t="shared" si="139"/>
        <v>1</v>
      </c>
      <c r="BW183" s="116"/>
      <c r="BX183" s="116"/>
      <c r="BY183" s="116"/>
      <c r="CB183" s="71"/>
      <c r="CC183" s="71"/>
      <c r="CD183" s="72"/>
      <c r="CE183" s="72"/>
    </row>
    <row r="184" spans="2:83" x14ac:dyDescent="0.25">
      <c r="B184" s="16"/>
      <c r="C184" s="13"/>
      <c r="D184" s="40" t="s">
        <v>215</v>
      </c>
      <c r="E184" s="56"/>
      <c r="F184" s="47">
        <v>1</v>
      </c>
      <c r="G184" s="1">
        <v>1</v>
      </c>
      <c r="H184" s="33">
        <v>1</v>
      </c>
      <c r="I184" s="45">
        <v>1</v>
      </c>
      <c r="J184" s="1">
        <v>1</v>
      </c>
      <c r="K184" s="1">
        <v>1</v>
      </c>
      <c r="L184" s="33">
        <v>1</v>
      </c>
      <c r="M184" s="45">
        <v>1</v>
      </c>
      <c r="N184" s="1">
        <v>1</v>
      </c>
      <c r="O184" s="1">
        <v>1</v>
      </c>
      <c r="P184" s="5">
        <v>1</v>
      </c>
      <c r="Q184" s="45">
        <v>1</v>
      </c>
      <c r="R184" s="1">
        <v>0</v>
      </c>
      <c r="S184" s="1">
        <v>0</v>
      </c>
      <c r="T184" s="5">
        <v>1</v>
      </c>
      <c r="U184" s="45">
        <v>0</v>
      </c>
      <c r="V184" s="1">
        <v>0</v>
      </c>
      <c r="W184" s="33">
        <v>0</v>
      </c>
      <c r="X184" s="45">
        <v>1</v>
      </c>
      <c r="Y184" s="1">
        <v>1</v>
      </c>
      <c r="Z184" s="1">
        <v>1</v>
      </c>
      <c r="AA184" s="33">
        <v>1</v>
      </c>
      <c r="AB184" s="45">
        <v>1</v>
      </c>
      <c r="AC184" s="1">
        <v>1</v>
      </c>
      <c r="AD184" s="33">
        <v>1</v>
      </c>
      <c r="AG184" s="16"/>
      <c r="AH184" s="13"/>
      <c r="AI184" s="40" t="s">
        <v>215</v>
      </c>
      <c r="AJ184" s="56"/>
      <c r="AK184">
        <f>COUNTIF(TableA[#This Row], 1)</f>
        <v>3</v>
      </c>
      <c r="AL184">
        <f>COUNTIF(TableB[#This Row], 1)</f>
        <v>4</v>
      </c>
      <c r="AM184">
        <f>COUNTIF(TableC[#This Row], 1)</f>
        <v>4</v>
      </c>
      <c r="AN184">
        <f>COUNTIF(TableD[#This Row], 1)</f>
        <v>2</v>
      </c>
      <c r="AO184">
        <f>COUNTIF(TableE[#This Row], 1)</f>
        <v>0</v>
      </c>
      <c r="AP184">
        <f>COUNTIF(TableF[#This Row], 1)</f>
        <v>4</v>
      </c>
      <c r="AQ184">
        <f>COUNTIF(TableG[#This Row], 1)</f>
        <v>3</v>
      </c>
      <c r="AT184" s="16"/>
      <c r="AU184" s="13"/>
      <c r="AV184" s="78" t="s">
        <v>215</v>
      </c>
      <c r="AW184" s="85"/>
      <c r="AX184" s="91">
        <f t="shared" si="133"/>
        <v>1</v>
      </c>
      <c r="AY184" s="108"/>
      <c r="AZ184" s="108"/>
      <c r="BA184" s="108"/>
      <c r="BB184" s="77">
        <f t="shared" si="134"/>
        <v>1</v>
      </c>
      <c r="BC184" s="77"/>
      <c r="BD184" s="77"/>
      <c r="BE184" s="77"/>
      <c r="BF184" s="77">
        <f t="shared" si="135"/>
        <v>1</v>
      </c>
      <c r="BG184" s="77"/>
      <c r="BH184" s="77"/>
      <c r="BI184" s="77"/>
      <c r="BJ184" s="77">
        <f t="shared" si="136"/>
        <v>0.5</v>
      </c>
      <c r="BK184" s="77"/>
      <c r="BL184" s="77"/>
      <c r="BM184" s="77"/>
      <c r="BN184" s="77">
        <f t="shared" si="137"/>
        <v>0</v>
      </c>
      <c r="BO184" s="77"/>
      <c r="BP184" s="77"/>
      <c r="BQ184" s="77"/>
      <c r="BR184" s="77">
        <f t="shared" si="138"/>
        <v>1</v>
      </c>
      <c r="BS184" s="111"/>
      <c r="BT184" s="111"/>
      <c r="BU184" s="111"/>
      <c r="BV184" s="92">
        <f t="shared" si="139"/>
        <v>1</v>
      </c>
      <c r="BW184" s="116"/>
      <c r="BX184" s="116"/>
      <c r="BY184" s="116"/>
      <c r="CB184" s="71"/>
      <c r="CC184" s="71"/>
      <c r="CD184" s="72"/>
      <c r="CE184" s="72"/>
    </row>
    <row r="185" spans="2:83" ht="43.5" x14ac:dyDescent="0.25">
      <c r="B185" s="16"/>
      <c r="C185" s="13"/>
      <c r="D185" s="40" t="s">
        <v>216</v>
      </c>
      <c r="E185" s="56"/>
      <c r="F185" s="47">
        <v>1</v>
      </c>
      <c r="G185" s="1">
        <v>1</v>
      </c>
      <c r="H185" s="33">
        <v>1</v>
      </c>
      <c r="I185" s="45">
        <v>1</v>
      </c>
      <c r="J185" s="1">
        <v>1</v>
      </c>
      <c r="K185" s="1">
        <v>1</v>
      </c>
      <c r="L185" s="33">
        <v>1</v>
      </c>
      <c r="M185" s="45">
        <v>1</v>
      </c>
      <c r="N185" s="1">
        <v>1</v>
      </c>
      <c r="O185" s="1">
        <v>1</v>
      </c>
      <c r="P185" s="5">
        <v>1</v>
      </c>
      <c r="Q185" s="45">
        <v>1</v>
      </c>
      <c r="R185" s="1">
        <v>0</v>
      </c>
      <c r="S185" s="1">
        <v>1</v>
      </c>
      <c r="T185" s="5">
        <v>0</v>
      </c>
      <c r="U185" s="45">
        <v>0</v>
      </c>
      <c r="V185" s="1">
        <v>0</v>
      </c>
      <c r="W185" s="33">
        <v>0</v>
      </c>
      <c r="X185" s="45">
        <v>1</v>
      </c>
      <c r="Y185" s="1">
        <v>1</v>
      </c>
      <c r="Z185" s="1">
        <v>1</v>
      </c>
      <c r="AA185" s="33">
        <v>1</v>
      </c>
      <c r="AB185" s="45">
        <v>1</v>
      </c>
      <c r="AC185" s="1">
        <v>1</v>
      </c>
      <c r="AD185" s="33">
        <v>1</v>
      </c>
      <c r="AG185" s="16"/>
      <c r="AH185" s="13"/>
      <c r="AI185" s="40" t="s">
        <v>216</v>
      </c>
      <c r="AJ185" s="56"/>
      <c r="AK185">
        <f>COUNTIF(TableA[#This Row], 1)</f>
        <v>3</v>
      </c>
      <c r="AL185">
        <f>COUNTIF(TableB[#This Row], 1)</f>
        <v>4</v>
      </c>
      <c r="AM185">
        <f>COUNTIF(TableC[#This Row], 1)</f>
        <v>4</v>
      </c>
      <c r="AN185">
        <f>COUNTIF(TableD[#This Row], 1)</f>
        <v>2</v>
      </c>
      <c r="AO185">
        <f>COUNTIF(TableE[#This Row], 1)</f>
        <v>0</v>
      </c>
      <c r="AP185">
        <f>COUNTIF(TableF[#This Row], 1)</f>
        <v>4</v>
      </c>
      <c r="AQ185">
        <f>COUNTIF(TableG[#This Row], 1)</f>
        <v>3</v>
      </c>
      <c r="AT185" s="16"/>
      <c r="AU185" s="13"/>
      <c r="AV185" s="78" t="s">
        <v>216</v>
      </c>
      <c r="AW185" s="85"/>
      <c r="AX185" s="91">
        <f t="shared" si="133"/>
        <v>1</v>
      </c>
      <c r="AY185" s="108"/>
      <c r="AZ185" s="108"/>
      <c r="BA185" s="108"/>
      <c r="BB185" s="77">
        <f t="shared" si="134"/>
        <v>1</v>
      </c>
      <c r="BC185" s="77"/>
      <c r="BD185" s="77"/>
      <c r="BE185" s="77"/>
      <c r="BF185" s="77">
        <f t="shared" si="135"/>
        <v>1</v>
      </c>
      <c r="BG185" s="77"/>
      <c r="BH185" s="77"/>
      <c r="BI185" s="77"/>
      <c r="BJ185" s="77">
        <f t="shared" si="136"/>
        <v>0.5</v>
      </c>
      <c r="BK185" s="77"/>
      <c r="BL185" s="77"/>
      <c r="BM185" s="77"/>
      <c r="BN185" s="77">
        <f t="shared" si="137"/>
        <v>0</v>
      </c>
      <c r="BO185" s="77"/>
      <c r="BP185" s="77"/>
      <c r="BQ185" s="77"/>
      <c r="BR185" s="77">
        <f t="shared" si="138"/>
        <v>1</v>
      </c>
      <c r="BS185" s="111"/>
      <c r="BT185" s="111"/>
      <c r="BU185" s="111"/>
      <c r="BV185" s="92">
        <f t="shared" si="139"/>
        <v>1</v>
      </c>
      <c r="BW185" s="116"/>
      <c r="BX185" s="116"/>
      <c r="BY185" s="116"/>
      <c r="CB185" s="71"/>
      <c r="CC185" s="71"/>
      <c r="CD185" s="72"/>
      <c r="CE185" s="72"/>
    </row>
    <row r="186" spans="2:83" ht="29.25" x14ac:dyDescent="0.25">
      <c r="B186" s="16"/>
      <c r="C186" s="13"/>
      <c r="D186" s="40" t="s">
        <v>217</v>
      </c>
      <c r="E186" s="56"/>
      <c r="F186" s="47">
        <v>1</v>
      </c>
      <c r="G186" s="1">
        <v>0</v>
      </c>
      <c r="H186" s="33">
        <v>1</v>
      </c>
      <c r="I186" s="45">
        <v>1</v>
      </c>
      <c r="J186" s="1">
        <v>1</v>
      </c>
      <c r="K186" s="1">
        <v>1</v>
      </c>
      <c r="L186" s="33">
        <v>1</v>
      </c>
      <c r="M186" s="45">
        <v>1</v>
      </c>
      <c r="N186" s="1">
        <v>1</v>
      </c>
      <c r="O186" s="1">
        <v>1</v>
      </c>
      <c r="P186" s="5">
        <v>0</v>
      </c>
      <c r="Q186" s="45">
        <v>0</v>
      </c>
      <c r="R186" s="1">
        <v>1</v>
      </c>
      <c r="S186" s="1">
        <v>0</v>
      </c>
      <c r="T186" s="5">
        <v>0</v>
      </c>
      <c r="U186" s="45">
        <v>0</v>
      </c>
      <c r="V186" s="1">
        <v>0</v>
      </c>
      <c r="W186" s="33">
        <v>0</v>
      </c>
      <c r="X186" s="45">
        <v>1</v>
      </c>
      <c r="Y186" s="1">
        <v>1</v>
      </c>
      <c r="Z186" s="1">
        <v>1</v>
      </c>
      <c r="AA186" s="33">
        <v>1</v>
      </c>
      <c r="AB186" s="45">
        <v>1</v>
      </c>
      <c r="AC186" s="1">
        <v>1</v>
      </c>
      <c r="AD186" s="33">
        <v>1</v>
      </c>
      <c r="AG186" s="16"/>
      <c r="AH186" s="13"/>
      <c r="AI186" s="40" t="s">
        <v>217</v>
      </c>
      <c r="AJ186" s="56"/>
      <c r="AK186">
        <f>COUNTIF(TableA[#This Row], 1)</f>
        <v>2</v>
      </c>
      <c r="AL186">
        <f>COUNTIF(TableB[#This Row], 1)</f>
        <v>4</v>
      </c>
      <c r="AM186">
        <f>COUNTIF(TableC[#This Row], 1)</f>
        <v>3</v>
      </c>
      <c r="AN186">
        <f>COUNTIF(TableD[#This Row], 1)</f>
        <v>1</v>
      </c>
      <c r="AO186">
        <f>COUNTIF(TableE[#This Row], 1)</f>
        <v>0</v>
      </c>
      <c r="AP186">
        <f>COUNTIF(TableF[#This Row], 1)</f>
        <v>4</v>
      </c>
      <c r="AQ186">
        <f>COUNTIF(TableG[#This Row], 1)</f>
        <v>3</v>
      </c>
      <c r="AT186" s="16"/>
      <c r="AU186" s="13"/>
      <c r="AV186" s="78" t="s">
        <v>217</v>
      </c>
      <c r="AW186" s="85"/>
      <c r="AX186" s="91">
        <f t="shared" si="133"/>
        <v>0.66666666666666663</v>
      </c>
      <c r="AY186" s="108"/>
      <c r="AZ186" s="108"/>
      <c r="BA186" s="108"/>
      <c r="BB186" s="77">
        <f t="shared" si="134"/>
        <v>1</v>
      </c>
      <c r="BC186" s="77"/>
      <c r="BD186" s="77"/>
      <c r="BE186" s="77"/>
      <c r="BF186" s="77">
        <f t="shared" si="135"/>
        <v>0.75</v>
      </c>
      <c r="BG186" s="77"/>
      <c r="BH186" s="77"/>
      <c r="BI186" s="77"/>
      <c r="BJ186" s="77">
        <f t="shared" si="136"/>
        <v>0.25</v>
      </c>
      <c r="BK186" s="77"/>
      <c r="BL186" s="77"/>
      <c r="BM186" s="77"/>
      <c r="BN186" s="77">
        <f t="shared" si="137"/>
        <v>0</v>
      </c>
      <c r="BO186" s="77"/>
      <c r="BP186" s="77"/>
      <c r="BQ186" s="77"/>
      <c r="BR186" s="77">
        <f t="shared" si="138"/>
        <v>1</v>
      </c>
      <c r="BS186" s="111"/>
      <c r="BT186" s="111"/>
      <c r="BU186" s="111"/>
      <c r="BV186" s="92">
        <f t="shared" si="139"/>
        <v>1</v>
      </c>
      <c r="BW186" s="116"/>
      <c r="BX186" s="116"/>
      <c r="BY186" s="116"/>
      <c r="CB186" s="71"/>
      <c r="CC186" s="71"/>
      <c r="CD186" s="72"/>
      <c r="CE186" s="72"/>
    </row>
    <row r="187" spans="2:83" x14ac:dyDescent="0.25">
      <c r="B187" s="16"/>
      <c r="C187" s="13"/>
      <c r="D187" s="40" t="s">
        <v>218</v>
      </c>
      <c r="E187" s="56"/>
      <c r="F187" s="47">
        <v>1</v>
      </c>
      <c r="G187" s="1">
        <v>0</v>
      </c>
      <c r="H187" s="33">
        <v>0</v>
      </c>
      <c r="I187" s="45">
        <v>1</v>
      </c>
      <c r="J187" s="1">
        <v>1</v>
      </c>
      <c r="K187" s="1">
        <v>1</v>
      </c>
      <c r="L187" s="33">
        <v>1</v>
      </c>
      <c r="M187" s="45">
        <v>1</v>
      </c>
      <c r="N187" s="1">
        <v>1</v>
      </c>
      <c r="O187" s="1">
        <v>0</v>
      </c>
      <c r="P187" s="5">
        <v>0</v>
      </c>
      <c r="Q187" s="45">
        <v>0</v>
      </c>
      <c r="R187" s="1">
        <v>1</v>
      </c>
      <c r="S187" s="1">
        <v>1</v>
      </c>
      <c r="T187" s="5">
        <v>1</v>
      </c>
      <c r="U187" s="45">
        <v>0</v>
      </c>
      <c r="V187" s="1">
        <v>0</v>
      </c>
      <c r="W187" s="33">
        <v>0</v>
      </c>
      <c r="X187" s="45">
        <v>0</v>
      </c>
      <c r="Y187" s="1">
        <v>1</v>
      </c>
      <c r="Z187" s="1">
        <v>1</v>
      </c>
      <c r="AA187" s="33">
        <v>1</v>
      </c>
      <c r="AB187" s="45">
        <v>1</v>
      </c>
      <c r="AC187" s="1">
        <v>1</v>
      </c>
      <c r="AD187" s="33">
        <v>1</v>
      </c>
      <c r="AG187" s="16"/>
      <c r="AH187" s="13"/>
      <c r="AI187" s="40" t="s">
        <v>218</v>
      </c>
      <c r="AJ187" s="56"/>
      <c r="AK187">
        <f>COUNTIF(TableA[#This Row], 1)</f>
        <v>1</v>
      </c>
      <c r="AL187">
        <f>COUNTIF(TableB[#This Row], 1)</f>
        <v>4</v>
      </c>
      <c r="AM187">
        <f>COUNTIF(TableC[#This Row], 1)</f>
        <v>2</v>
      </c>
      <c r="AN187">
        <f>COUNTIF(TableD[#This Row], 1)</f>
        <v>3</v>
      </c>
      <c r="AO187">
        <f>COUNTIF(TableE[#This Row], 1)</f>
        <v>0</v>
      </c>
      <c r="AP187">
        <f>COUNTIF(TableF[#This Row], 1)</f>
        <v>3</v>
      </c>
      <c r="AQ187">
        <f>COUNTIF(TableG[#This Row], 1)</f>
        <v>3</v>
      </c>
      <c r="AT187" s="16"/>
      <c r="AU187" s="13"/>
      <c r="AV187" s="78" t="s">
        <v>218</v>
      </c>
      <c r="AW187" s="85"/>
      <c r="AX187" s="91">
        <f t="shared" si="133"/>
        <v>0.33333333333333331</v>
      </c>
      <c r="AY187" s="108"/>
      <c r="AZ187" s="108"/>
      <c r="BA187" s="108"/>
      <c r="BB187" s="77">
        <f t="shared" si="134"/>
        <v>1</v>
      </c>
      <c r="BC187" s="77"/>
      <c r="BD187" s="77"/>
      <c r="BE187" s="77"/>
      <c r="BF187" s="77">
        <f t="shared" si="135"/>
        <v>0.5</v>
      </c>
      <c r="BG187" s="77"/>
      <c r="BH187" s="77"/>
      <c r="BI187" s="77"/>
      <c r="BJ187" s="77">
        <f t="shared" si="136"/>
        <v>0.75</v>
      </c>
      <c r="BK187" s="77"/>
      <c r="BL187" s="77"/>
      <c r="BM187" s="77"/>
      <c r="BN187" s="77">
        <f t="shared" si="137"/>
        <v>0</v>
      </c>
      <c r="BO187" s="77"/>
      <c r="BP187" s="77"/>
      <c r="BQ187" s="77"/>
      <c r="BR187" s="77">
        <f t="shared" si="138"/>
        <v>0.75</v>
      </c>
      <c r="BS187" s="111"/>
      <c r="BT187" s="111"/>
      <c r="BU187" s="111"/>
      <c r="BV187" s="92">
        <f t="shared" si="139"/>
        <v>1</v>
      </c>
      <c r="BW187" s="116"/>
      <c r="BX187" s="116"/>
      <c r="BY187" s="116"/>
      <c r="CB187" s="71"/>
      <c r="CC187" s="71"/>
      <c r="CD187" s="72"/>
      <c r="CE187" s="72"/>
    </row>
    <row r="188" spans="2:83" ht="29.25" x14ac:dyDescent="0.25">
      <c r="B188" s="16"/>
      <c r="C188" s="13"/>
      <c r="D188" s="40" t="s">
        <v>219</v>
      </c>
      <c r="E188" s="56"/>
      <c r="F188" s="47">
        <v>1</v>
      </c>
      <c r="G188" s="1">
        <v>0</v>
      </c>
      <c r="H188" s="33">
        <v>0</v>
      </c>
      <c r="I188" s="45">
        <v>1</v>
      </c>
      <c r="J188" s="1">
        <v>0</v>
      </c>
      <c r="K188" s="1">
        <v>1</v>
      </c>
      <c r="L188" s="33">
        <v>1</v>
      </c>
      <c r="M188" s="45">
        <v>1</v>
      </c>
      <c r="N188" s="1">
        <v>1</v>
      </c>
      <c r="O188" s="1">
        <v>0</v>
      </c>
      <c r="P188" s="5">
        <v>0</v>
      </c>
      <c r="Q188" s="45">
        <v>0</v>
      </c>
      <c r="R188" s="1">
        <v>0</v>
      </c>
      <c r="S188" s="1">
        <v>0</v>
      </c>
      <c r="T188" s="5">
        <v>1</v>
      </c>
      <c r="U188" s="45">
        <v>0</v>
      </c>
      <c r="V188" s="1">
        <v>0</v>
      </c>
      <c r="W188" s="33">
        <v>0</v>
      </c>
      <c r="X188" s="45">
        <v>0</v>
      </c>
      <c r="Y188" s="1">
        <v>1</v>
      </c>
      <c r="Z188" s="1">
        <v>1</v>
      </c>
      <c r="AA188" s="33">
        <v>1</v>
      </c>
      <c r="AB188" s="45">
        <v>1</v>
      </c>
      <c r="AC188" s="1">
        <v>1</v>
      </c>
      <c r="AD188" s="33">
        <v>1</v>
      </c>
      <c r="AG188" s="16"/>
      <c r="AH188" s="13"/>
      <c r="AI188" s="40" t="s">
        <v>219</v>
      </c>
      <c r="AJ188" s="56"/>
      <c r="AK188">
        <f>COUNTIF(TableA[#This Row], 1)</f>
        <v>1</v>
      </c>
      <c r="AL188">
        <f>COUNTIF(TableB[#This Row], 1)</f>
        <v>3</v>
      </c>
      <c r="AM188">
        <f>COUNTIF(TableC[#This Row], 1)</f>
        <v>2</v>
      </c>
      <c r="AN188">
        <f>COUNTIF(TableD[#This Row], 1)</f>
        <v>1</v>
      </c>
      <c r="AO188">
        <f>COUNTIF(TableE[#This Row], 1)</f>
        <v>0</v>
      </c>
      <c r="AP188">
        <f>COUNTIF(TableF[#This Row], 1)</f>
        <v>3</v>
      </c>
      <c r="AQ188">
        <f>COUNTIF(TableG[#This Row], 1)</f>
        <v>3</v>
      </c>
      <c r="AT188" s="16"/>
      <c r="AU188" s="13"/>
      <c r="AV188" s="78" t="s">
        <v>219</v>
      </c>
      <c r="AW188" s="85"/>
      <c r="AX188" s="91">
        <f t="shared" si="133"/>
        <v>0.33333333333333331</v>
      </c>
      <c r="AY188" s="108"/>
      <c r="AZ188" s="108"/>
      <c r="BA188" s="108"/>
      <c r="BB188" s="77">
        <f t="shared" si="134"/>
        <v>0.75</v>
      </c>
      <c r="BC188" s="77"/>
      <c r="BD188" s="77"/>
      <c r="BE188" s="77"/>
      <c r="BF188" s="77">
        <f t="shared" si="135"/>
        <v>0.5</v>
      </c>
      <c r="BG188" s="77"/>
      <c r="BH188" s="77"/>
      <c r="BI188" s="77"/>
      <c r="BJ188" s="77">
        <f t="shared" si="136"/>
        <v>0.25</v>
      </c>
      <c r="BK188" s="77"/>
      <c r="BL188" s="77"/>
      <c r="BM188" s="77"/>
      <c r="BN188" s="77">
        <f t="shared" si="137"/>
        <v>0</v>
      </c>
      <c r="BO188" s="77"/>
      <c r="BP188" s="77"/>
      <c r="BQ188" s="77"/>
      <c r="BR188" s="77">
        <f t="shared" si="138"/>
        <v>0.75</v>
      </c>
      <c r="BS188" s="111"/>
      <c r="BT188" s="111"/>
      <c r="BU188" s="111"/>
      <c r="BV188" s="92">
        <f t="shared" si="139"/>
        <v>1</v>
      </c>
      <c r="BW188" s="116"/>
      <c r="BX188" s="116"/>
      <c r="BY188" s="116"/>
      <c r="CB188" s="71"/>
      <c r="CC188" s="71"/>
      <c r="CD188" s="72"/>
      <c r="CE188" s="72"/>
    </row>
    <row r="189" spans="2:83" ht="29.25" x14ac:dyDescent="0.25">
      <c r="B189" s="16"/>
      <c r="C189" s="13"/>
      <c r="D189" s="40" t="s">
        <v>220</v>
      </c>
      <c r="E189" s="56"/>
      <c r="F189" s="47">
        <v>0</v>
      </c>
      <c r="G189" s="1">
        <v>0</v>
      </c>
      <c r="H189" s="33">
        <v>0</v>
      </c>
      <c r="I189" s="45">
        <v>1</v>
      </c>
      <c r="J189" s="1">
        <v>1</v>
      </c>
      <c r="K189" s="1">
        <v>1</v>
      </c>
      <c r="L189" s="33">
        <v>1</v>
      </c>
      <c r="M189" s="45">
        <v>1</v>
      </c>
      <c r="N189" s="1">
        <v>0</v>
      </c>
      <c r="O189" s="1">
        <v>1</v>
      </c>
      <c r="P189" s="5">
        <v>1</v>
      </c>
      <c r="Q189" s="45">
        <v>0</v>
      </c>
      <c r="R189" s="1">
        <v>0</v>
      </c>
      <c r="S189" s="1">
        <v>1</v>
      </c>
      <c r="T189" s="5">
        <v>0</v>
      </c>
      <c r="U189" s="45">
        <v>0</v>
      </c>
      <c r="V189" s="1">
        <v>1</v>
      </c>
      <c r="W189" s="33">
        <v>0</v>
      </c>
      <c r="X189" s="45">
        <v>0</v>
      </c>
      <c r="Y189" s="1">
        <v>1</v>
      </c>
      <c r="Z189" s="1">
        <v>1</v>
      </c>
      <c r="AA189" s="33">
        <v>1</v>
      </c>
      <c r="AB189" s="45">
        <v>1</v>
      </c>
      <c r="AC189" s="1">
        <v>1</v>
      </c>
      <c r="AD189" s="33">
        <v>1</v>
      </c>
      <c r="AG189" s="16"/>
      <c r="AH189" s="13"/>
      <c r="AI189" s="40" t="s">
        <v>220</v>
      </c>
      <c r="AJ189" s="56"/>
      <c r="AK189">
        <f>COUNTIF(TableA[#This Row], 1)</f>
        <v>0</v>
      </c>
      <c r="AL189">
        <f>COUNTIF(TableB[#This Row], 1)</f>
        <v>4</v>
      </c>
      <c r="AM189">
        <f>COUNTIF(TableC[#This Row], 1)</f>
        <v>3</v>
      </c>
      <c r="AN189">
        <f>COUNTIF(TableD[#This Row], 1)</f>
        <v>1</v>
      </c>
      <c r="AO189">
        <f>COUNTIF(TableE[#This Row], 1)</f>
        <v>1</v>
      </c>
      <c r="AP189">
        <f>COUNTIF(TableF[#This Row], 1)</f>
        <v>3</v>
      </c>
      <c r="AQ189">
        <f>COUNTIF(TableG[#This Row], 1)</f>
        <v>3</v>
      </c>
      <c r="AT189" s="16"/>
      <c r="AU189" s="13"/>
      <c r="AV189" s="78" t="s">
        <v>220</v>
      </c>
      <c r="AW189" s="85"/>
      <c r="AX189" s="91">
        <f t="shared" si="133"/>
        <v>0</v>
      </c>
      <c r="AY189" s="108"/>
      <c r="AZ189" s="108"/>
      <c r="BA189" s="108"/>
      <c r="BB189" s="77">
        <f t="shared" si="134"/>
        <v>1</v>
      </c>
      <c r="BC189" s="77"/>
      <c r="BD189" s="77"/>
      <c r="BE189" s="77"/>
      <c r="BF189" s="77">
        <f t="shared" si="135"/>
        <v>0.75</v>
      </c>
      <c r="BG189" s="77"/>
      <c r="BH189" s="77"/>
      <c r="BI189" s="77"/>
      <c r="BJ189" s="77">
        <f t="shared" si="136"/>
        <v>0.25</v>
      </c>
      <c r="BK189" s="77"/>
      <c r="BL189" s="77"/>
      <c r="BM189" s="77"/>
      <c r="BN189" s="77">
        <f t="shared" si="137"/>
        <v>0.33333333333333331</v>
      </c>
      <c r="BO189" s="77"/>
      <c r="BP189" s="77"/>
      <c r="BQ189" s="77"/>
      <c r="BR189" s="77">
        <f t="shared" si="138"/>
        <v>0.75</v>
      </c>
      <c r="BS189" s="111"/>
      <c r="BT189" s="111"/>
      <c r="BU189" s="111"/>
      <c r="BV189" s="92">
        <f t="shared" si="139"/>
        <v>1</v>
      </c>
      <c r="BW189" s="116"/>
      <c r="BX189" s="116"/>
      <c r="BY189" s="116"/>
      <c r="CB189" s="71"/>
      <c r="CC189" s="71"/>
      <c r="CD189" s="72"/>
      <c r="CE189" s="72"/>
    </row>
    <row r="190" spans="2:83" ht="29.25" x14ac:dyDescent="0.25">
      <c r="B190" s="16"/>
      <c r="C190" s="13"/>
      <c r="D190" s="40" t="s">
        <v>221</v>
      </c>
      <c r="E190" s="56"/>
      <c r="F190" s="47">
        <v>0</v>
      </c>
      <c r="G190" s="1">
        <v>0</v>
      </c>
      <c r="H190" s="33">
        <v>1</v>
      </c>
      <c r="I190" s="45">
        <v>1</v>
      </c>
      <c r="J190" s="1">
        <v>1</v>
      </c>
      <c r="K190" s="1">
        <v>0</v>
      </c>
      <c r="L190" s="33">
        <v>1</v>
      </c>
      <c r="M190" s="45">
        <v>0</v>
      </c>
      <c r="N190" s="1">
        <v>1</v>
      </c>
      <c r="O190" s="1">
        <v>1</v>
      </c>
      <c r="P190" s="5">
        <v>1</v>
      </c>
      <c r="Q190" s="45">
        <v>0</v>
      </c>
      <c r="R190" s="1">
        <v>0</v>
      </c>
      <c r="S190" s="1">
        <v>1</v>
      </c>
      <c r="T190" s="5">
        <v>1</v>
      </c>
      <c r="U190" s="45">
        <v>1</v>
      </c>
      <c r="V190" s="1">
        <v>1</v>
      </c>
      <c r="W190" s="33">
        <v>0</v>
      </c>
      <c r="X190" s="45">
        <v>1</v>
      </c>
      <c r="Y190" s="1">
        <v>1</v>
      </c>
      <c r="Z190" s="1">
        <v>1</v>
      </c>
      <c r="AA190" s="33">
        <v>1</v>
      </c>
      <c r="AB190" s="45">
        <v>1</v>
      </c>
      <c r="AC190" s="1">
        <v>1</v>
      </c>
      <c r="AD190" s="33">
        <v>1</v>
      </c>
      <c r="AG190" s="16"/>
      <c r="AH190" s="13"/>
      <c r="AI190" s="40" t="s">
        <v>221</v>
      </c>
      <c r="AJ190" s="56"/>
      <c r="AK190">
        <f>COUNTIF(TableA[#This Row], 1)</f>
        <v>1</v>
      </c>
      <c r="AL190">
        <f>COUNTIF(TableB[#This Row], 1)</f>
        <v>3</v>
      </c>
      <c r="AM190">
        <f>COUNTIF(TableC[#This Row], 1)</f>
        <v>3</v>
      </c>
      <c r="AN190">
        <f>COUNTIF(TableD[#This Row], 1)</f>
        <v>2</v>
      </c>
      <c r="AO190">
        <f>COUNTIF(TableE[#This Row], 1)</f>
        <v>2</v>
      </c>
      <c r="AP190">
        <f>COUNTIF(TableF[#This Row], 1)</f>
        <v>4</v>
      </c>
      <c r="AQ190">
        <f>COUNTIF(TableG[#This Row], 1)</f>
        <v>3</v>
      </c>
      <c r="AT190" s="16"/>
      <c r="AU190" s="13"/>
      <c r="AV190" s="78" t="s">
        <v>221</v>
      </c>
      <c r="AW190" s="85"/>
      <c r="AX190" s="91">
        <f t="shared" si="133"/>
        <v>0.33333333333333331</v>
      </c>
      <c r="AY190" s="108"/>
      <c r="AZ190" s="108"/>
      <c r="BA190" s="108"/>
      <c r="BB190" s="77">
        <f t="shared" si="134"/>
        <v>0.75</v>
      </c>
      <c r="BC190" s="77"/>
      <c r="BD190" s="77"/>
      <c r="BE190" s="77"/>
      <c r="BF190" s="77">
        <f t="shared" si="135"/>
        <v>0.75</v>
      </c>
      <c r="BG190" s="77"/>
      <c r="BH190" s="77"/>
      <c r="BI190" s="77"/>
      <c r="BJ190" s="77">
        <f t="shared" si="136"/>
        <v>0.5</v>
      </c>
      <c r="BK190" s="77"/>
      <c r="BL190" s="77"/>
      <c r="BM190" s="77"/>
      <c r="BN190" s="77">
        <f t="shared" si="137"/>
        <v>0.66666666666666663</v>
      </c>
      <c r="BO190" s="77"/>
      <c r="BP190" s="77"/>
      <c r="BQ190" s="77"/>
      <c r="BR190" s="77">
        <f t="shared" si="138"/>
        <v>1</v>
      </c>
      <c r="BS190" s="111"/>
      <c r="BT190" s="111"/>
      <c r="BU190" s="111"/>
      <c r="BV190" s="92">
        <f t="shared" si="139"/>
        <v>1</v>
      </c>
      <c r="BW190" s="116"/>
      <c r="BX190" s="116"/>
      <c r="BY190" s="116"/>
      <c r="CB190" s="71"/>
      <c r="CC190" s="71"/>
      <c r="CD190" s="72"/>
      <c r="CE190" s="72"/>
    </row>
    <row r="191" spans="2:83" ht="43.5" x14ac:dyDescent="0.25">
      <c r="B191" s="16"/>
      <c r="C191" s="13"/>
      <c r="D191" s="40" t="s">
        <v>222</v>
      </c>
      <c r="E191" s="56"/>
      <c r="F191" s="47">
        <v>0</v>
      </c>
      <c r="G191" s="1">
        <v>0</v>
      </c>
      <c r="H191" s="33">
        <v>1</v>
      </c>
      <c r="I191" s="45">
        <v>1</v>
      </c>
      <c r="J191" s="1">
        <v>1</v>
      </c>
      <c r="K191" s="1">
        <v>1</v>
      </c>
      <c r="L191" s="33">
        <v>1</v>
      </c>
      <c r="M191" s="45">
        <v>1</v>
      </c>
      <c r="N191" s="1">
        <v>1</v>
      </c>
      <c r="O191" s="1">
        <v>0</v>
      </c>
      <c r="P191" s="5">
        <v>1</v>
      </c>
      <c r="Q191" s="45">
        <v>0</v>
      </c>
      <c r="R191" s="1">
        <v>0</v>
      </c>
      <c r="S191" s="1">
        <v>0</v>
      </c>
      <c r="T191" s="5">
        <v>0</v>
      </c>
      <c r="U191" s="45">
        <v>1</v>
      </c>
      <c r="V191" s="1">
        <v>1</v>
      </c>
      <c r="W191" s="33">
        <v>1</v>
      </c>
      <c r="X191" s="45">
        <v>1</v>
      </c>
      <c r="Y191" s="1">
        <v>1</v>
      </c>
      <c r="Z191" s="1">
        <v>1</v>
      </c>
      <c r="AA191" s="33">
        <v>1</v>
      </c>
      <c r="AB191" s="45">
        <v>1</v>
      </c>
      <c r="AC191" s="1">
        <v>1</v>
      </c>
      <c r="AD191" s="33">
        <v>1</v>
      </c>
      <c r="AG191" s="16"/>
      <c r="AH191" s="13"/>
      <c r="AI191" s="40" t="s">
        <v>222</v>
      </c>
      <c r="AJ191" s="56"/>
      <c r="AK191">
        <f>COUNTIF(TableA[#This Row], 1)</f>
        <v>1</v>
      </c>
      <c r="AL191">
        <f>COUNTIF(TableB[#This Row], 1)</f>
        <v>4</v>
      </c>
      <c r="AM191">
        <f>COUNTIF(TableC[#This Row], 1)</f>
        <v>3</v>
      </c>
      <c r="AN191">
        <f>COUNTIF(TableD[#This Row], 1)</f>
        <v>0</v>
      </c>
      <c r="AO191">
        <f>COUNTIF(TableE[#This Row], 1)</f>
        <v>3</v>
      </c>
      <c r="AP191">
        <f>COUNTIF(TableF[#This Row], 1)</f>
        <v>4</v>
      </c>
      <c r="AQ191">
        <f>COUNTIF(TableG[#This Row], 1)</f>
        <v>3</v>
      </c>
      <c r="AT191" s="16"/>
      <c r="AU191" s="13"/>
      <c r="AV191" s="78" t="s">
        <v>222</v>
      </c>
      <c r="AW191" s="85"/>
      <c r="AX191" s="91">
        <f t="shared" si="133"/>
        <v>0.33333333333333331</v>
      </c>
      <c r="AY191" s="108"/>
      <c r="AZ191" s="108"/>
      <c r="BA191" s="108"/>
      <c r="BB191" s="77">
        <f t="shared" si="134"/>
        <v>1</v>
      </c>
      <c r="BC191" s="77"/>
      <c r="BD191" s="77"/>
      <c r="BE191" s="77"/>
      <c r="BF191" s="77">
        <f t="shared" si="135"/>
        <v>0.75</v>
      </c>
      <c r="BG191" s="77"/>
      <c r="BH191" s="77"/>
      <c r="BI191" s="77"/>
      <c r="BJ191" s="77">
        <f t="shared" si="136"/>
        <v>0</v>
      </c>
      <c r="BK191" s="77"/>
      <c r="BL191" s="77"/>
      <c r="BM191" s="77"/>
      <c r="BN191" s="77">
        <f t="shared" si="137"/>
        <v>1</v>
      </c>
      <c r="BO191" s="77"/>
      <c r="BP191" s="77"/>
      <c r="BQ191" s="77"/>
      <c r="BR191" s="77">
        <f t="shared" si="138"/>
        <v>1</v>
      </c>
      <c r="BS191" s="111"/>
      <c r="BT191" s="111"/>
      <c r="BU191" s="111"/>
      <c r="BV191" s="92">
        <f t="shared" si="139"/>
        <v>1</v>
      </c>
      <c r="BW191" s="116"/>
      <c r="BX191" s="116"/>
      <c r="BY191" s="116"/>
      <c r="CB191" s="71"/>
      <c r="CC191" s="71"/>
      <c r="CD191" s="72"/>
      <c r="CE191" s="72"/>
    </row>
    <row r="192" spans="2:83" ht="29.25" x14ac:dyDescent="0.25">
      <c r="B192" s="16"/>
      <c r="C192" s="13"/>
      <c r="D192" s="40" t="s">
        <v>223</v>
      </c>
      <c r="E192" s="56"/>
      <c r="F192" s="47">
        <v>1</v>
      </c>
      <c r="G192" s="1">
        <v>0</v>
      </c>
      <c r="H192" s="33">
        <v>0</v>
      </c>
      <c r="I192" s="45">
        <v>1</v>
      </c>
      <c r="J192" s="1">
        <v>0</v>
      </c>
      <c r="K192" s="1">
        <v>1</v>
      </c>
      <c r="L192" s="33">
        <v>1</v>
      </c>
      <c r="M192" s="45">
        <v>0</v>
      </c>
      <c r="N192" s="1">
        <v>1</v>
      </c>
      <c r="O192" s="1">
        <v>0</v>
      </c>
      <c r="P192" s="5">
        <v>1</v>
      </c>
      <c r="Q192" s="45">
        <v>0</v>
      </c>
      <c r="R192" s="1">
        <v>0</v>
      </c>
      <c r="S192" s="1">
        <v>1</v>
      </c>
      <c r="T192" s="5">
        <v>1</v>
      </c>
      <c r="U192" s="45">
        <v>1</v>
      </c>
      <c r="V192" s="1">
        <v>1</v>
      </c>
      <c r="W192" s="33">
        <v>1</v>
      </c>
      <c r="X192" s="45">
        <v>1</v>
      </c>
      <c r="Y192" s="1">
        <v>1</v>
      </c>
      <c r="Z192" s="1">
        <v>1</v>
      </c>
      <c r="AA192" s="33">
        <v>1</v>
      </c>
      <c r="AB192" s="45">
        <v>1</v>
      </c>
      <c r="AC192" s="1">
        <v>1</v>
      </c>
      <c r="AD192" s="33">
        <v>1</v>
      </c>
      <c r="AG192" s="16"/>
      <c r="AH192" s="13"/>
      <c r="AI192" s="40" t="s">
        <v>223</v>
      </c>
      <c r="AJ192" s="56"/>
      <c r="AK192">
        <f>COUNTIF(TableA[#This Row], 1)</f>
        <v>1</v>
      </c>
      <c r="AL192">
        <f>COUNTIF(TableB[#This Row], 1)</f>
        <v>3</v>
      </c>
      <c r="AM192">
        <f>COUNTIF(TableC[#This Row], 1)</f>
        <v>2</v>
      </c>
      <c r="AN192">
        <f>COUNTIF(TableD[#This Row], 1)</f>
        <v>2</v>
      </c>
      <c r="AO192">
        <f>COUNTIF(TableE[#This Row], 1)</f>
        <v>3</v>
      </c>
      <c r="AP192">
        <f>COUNTIF(TableF[#This Row], 1)</f>
        <v>4</v>
      </c>
      <c r="AQ192">
        <f>COUNTIF(TableG[#This Row], 1)</f>
        <v>3</v>
      </c>
      <c r="AT192" s="16"/>
      <c r="AU192" s="13"/>
      <c r="AV192" s="78" t="s">
        <v>223</v>
      </c>
      <c r="AW192" s="85"/>
      <c r="AX192" s="91">
        <f t="shared" si="133"/>
        <v>0.33333333333333331</v>
      </c>
      <c r="AY192" s="108"/>
      <c r="AZ192" s="108"/>
      <c r="BA192" s="108"/>
      <c r="BB192" s="77">
        <f t="shared" si="134"/>
        <v>0.75</v>
      </c>
      <c r="BC192" s="77"/>
      <c r="BD192" s="77"/>
      <c r="BE192" s="77"/>
      <c r="BF192" s="77">
        <f t="shared" si="135"/>
        <v>0.5</v>
      </c>
      <c r="BG192" s="77"/>
      <c r="BH192" s="77"/>
      <c r="BI192" s="77"/>
      <c r="BJ192" s="77">
        <f t="shared" si="136"/>
        <v>0.5</v>
      </c>
      <c r="BK192" s="77"/>
      <c r="BL192" s="77"/>
      <c r="BM192" s="77"/>
      <c r="BN192" s="77">
        <f t="shared" si="137"/>
        <v>1</v>
      </c>
      <c r="BO192" s="77"/>
      <c r="BP192" s="77"/>
      <c r="BQ192" s="77"/>
      <c r="BR192" s="77">
        <f t="shared" si="138"/>
        <v>1</v>
      </c>
      <c r="BS192" s="111"/>
      <c r="BT192" s="111"/>
      <c r="BU192" s="111"/>
      <c r="BV192" s="92">
        <f t="shared" si="139"/>
        <v>1</v>
      </c>
      <c r="BW192" s="116"/>
      <c r="BX192" s="116"/>
      <c r="BY192" s="116"/>
      <c r="CB192" s="71"/>
      <c r="CC192" s="71"/>
      <c r="CD192" s="72"/>
      <c r="CE192" s="72"/>
    </row>
    <row r="193" spans="2:92" ht="29.25" x14ac:dyDescent="0.25">
      <c r="B193" s="16"/>
      <c r="C193" s="13"/>
      <c r="D193" s="40" t="s">
        <v>224</v>
      </c>
      <c r="E193" s="56"/>
      <c r="F193" s="47">
        <v>1</v>
      </c>
      <c r="G193" s="1">
        <v>0</v>
      </c>
      <c r="H193" s="33">
        <v>0</v>
      </c>
      <c r="I193" s="45">
        <v>1</v>
      </c>
      <c r="J193" s="1">
        <v>1</v>
      </c>
      <c r="K193" s="1">
        <v>1</v>
      </c>
      <c r="L193" s="33">
        <v>1</v>
      </c>
      <c r="M193" s="45">
        <v>1</v>
      </c>
      <c r="N193" s="1">
        <v>1</v>
      </c>
      <c r="O193" s="1">
        <v>0</v>
      </c>
      <c r="P193" s="5">
        <v>1</v>
      </c>
      <c r="Q193" s="45">
        <v>0</v>
      </c>
      <c r="R193" s="1">
        <v>0</v>
      </c>
      <c r="S193" s="1">
        <v>1</v>
      </c>
      <c r="T193" s="5">
        <v>0</v>
      </c>
      <c r="U193" s="45">
        <v>1</v>
      </c>
      <c r="V193" s="1">
        <v>1</v>
      </c>
      <c r="W193" s="33">
        <v>1</v>
      </c>
      <c r="X193" s="45">
        <v>1</v>
      </c>
      <c r="Y193" s="1">
        <v>1</v>
      </c>
      <c r="Z193" s="1">
        <v>1</v>
      </c>
      <c r="AA193" s="33">
        <v>1</v>
      </c>
      <c r="AB193" s="45">
        <v>1</v>
      </c>
      <c r="AC193" s="1">
        <v>1</v>
      </c>
      <c r="AD193" s="33">
        <v>1</v>
      </c>
      <c r="AG193" s="16"/>
      <c r="AH193" s="13"/>
      <c r="AI193" s="40" t="s">
        <v>224</v>
      </c>
      <c r="AJ193" s="56"/>
      <c r="AK193">
        <f>COUNTIF(TableA[#This Row], 1)</f>
        <v>1</v>
      </c>
      <c r="AL193">
        <f>COUNTIF(TableB[#This Row], 1)</f>
        <v>4</v>
      </c>
      <c r="AM193">
        <f>COUNTIF(TableC[#This Row], 1)</f>
        <v>3</v>
      </c>
      <c r="AN193">
        <f>COUNTIF(TableD[#This Row], 1)</f>
        <v>1</v>
      </c>
      <c r="AO193">
        <f>COUNTIF(TableE[#This Row], 1)</f>
        <v>3</v>
      </c>
      <c r="AP193">
        <f>COUNTIF(TableF[#This Row], 1)</f>
        <v>4</v>
      </c>
      <c r="AQ193">
        <f>COUNTIF(TableG[#This Row], 1)</f>
        <v>3</v>
      </c>
      <c r="AT193" s="16"/>
      <c r="AU193" s="13"/>
      <c r="AV193" s="78" t="s">
        <v>224</v>
      </c>
      <c r="AW193" s="85"/>
      <c r="AX193" s="91">
        <f t="shared" si="133"/>
        <v>0.33333333333333331</v>
      </c>
      <c r="AY193" s="108"/>
      <c r="AZ193" s="108"/>
      <c r="BA193" s="108"/>
      <c r="BB193" s="77">
        <f t="shared" si="134"/>
        <v>1</v>
      </c>
      <c r="BC193" s="77"/>
      <c r="BD193" s="77"/>
      <c r="BE193" s="77"/>
      <c r="BF193" s="77">
        <f t="shared" si="135"/>
        <v>0.75</v>
      </c>
      <c r="BG193" s="77"/>
      <c r="BH193" s="77"/>
      <c r="BI193" s="77"/>
      <c r="BJ193" s="77">
        <f t="shared" si="136"/>
        <v>0.25</v>
      </c>
      <c r="BK193" s="77"/>
      <c r="BL193" s="77"/>
      <c r="BM193" s="77"/>
      <c r="BN193" s="77">
        <f t="shared" si="137"/>
        <v>1</v>
      </c>
      <c r="BO193" s="77"/>
      <c r="BP193" s="77"/>
      <c r="BQ193" s="77"/>
      <c r="BR193" s="77">
        <f t="shared" si="138"/>
        <v>1</v>
      </c>
      <c r="BS193" s="111"/>
      <c r="BT193" s="111"/>
      <c r="BU193" s="111"/>
      <c r="BV193" s="92">
        <f t="shared" si="139"/>
        <v>1</v>
      </c>
      <c r="BW193" s="116"/>
      <c r="BX193" s="116"/>
      <c r="BY193" s="116"/>
      <c r="CB193" s="71"/>
      <c r="CC193" s="71"/>
      <c r="CD193" s="72"/>
      <c r="CE193" s="72"/>
    </row>
    <row r="194" spans="2:92" ht="43.5" x14ac:dyDescent="0.25">
      <c r="B194" s="16"/>
      <c r="C194" s="13"/>
      <c r="D194" s="40" t="s">
        <v>225</v>
      </c>
      <c r="E194" s="56"/>
      <c r="F194" s="47">
        <v>1</v>
      </c>
      <c r="G194" s="1">
        <v>1</v>
      </c>
      <c r="H194" s="33">
        <v>0</v>
      </c>
      <c r="I194" s="45">
        <v>1</v>
      </c>
      <c r="J194" s="1">
        <v>1</v>
      </c>
      <c r="K194" s="1">
        <v>1</v>
      </c>
      <c r="L194" s="33">
        <v>1</v>
      </c>
      <c r="M194" s="45">
        <v>0</v>
      </c>
      <c r="N194" s="1">
        <v>1</v>
      </c>
      <c r="O194" s="1">
        <v>1</v>
      </c>
      <c r="P194" s="5">
        <v>0</v>
      </c>
      <c r="Q194" s="45">
        <v>0</v>
      </c>
      <c r="R194" s="1">
        <v>0</v>
      </c>
      <c r="S194" s="1">
        <v>0</v>
      </c>
      <c r="T194" s="5">
        <v>1</v>
      </c>
      <c r="U194" s="45">
        <v>1</v>
      </c>
      <c r="V194" s="1">
        <v>1</v>
      </c>
      <c r="W194" s="33">
        <v>1</v>
      </c>
      <c r="X194" s="45">
        <v>1</v>
      </c>
      <c r="Y194" s="1">
        <v>1</v>
      </c>
      <c r="Z194" s="1">
        <v>0</v>
      </c>
      <c r="AA194" s="33">
        <v>1</v>
      </c>
      <c r="AB194" s="45">
        <v>1</v>
      </c>
      <c r="AC194" s="1">
        <v>1</v>
      </c>
      <c r="AD194" s="33">
        <v>1</v>
      </c>
      <c r="AG194" s="16"/>
      <c r="AH194" s="13"/>
      <c r="AI194" s="40" t="s">
        <v>225</v>
      </c>
      <c r="AJ194" s="56"/>
      <c r="AK194">
        <f>COUNTIF(TableA[#This Row], 1)</f>
        <v>2</v>
      </c>
      <c r="AL194">
        <f>COUNTIF(TableB[#This Row], 1)</f>
        <v>4</v>
      </c>
      <c r="AM194">
        <f>COUNTIF(TableC[#This Row], 1)</f>
        <v>2</v>
      </c>
      <c r="AN194">
        <f>COUNTIF(TableD[#This Row], 1)</f>
        <v>1</v>
      </c>
      <c r="AO194">
        <f>COUNTIF(TableE[#This Row], 1)</f>
        <v>3</v>
      </c>
      <c r="AP194">
        <f>COUNTIF(TableF[#This Row], 1)</f>
        <v>3</v>
      </c>
      <c r="AQ194">
        <f>COUNTIF(TableG[#This Row], 1)</f>
        <v>3</v>
      </c>
      <c r="AT194" s="16"/>
      <c r="AU194" s="13"/>
      <c r="AV194" s="78" t="s">
        <v>225</v>
      </c>
      <c r="AW194" s="85"/>
      <c r="AX194" s="91">
        <f t="shared" si="133"/>
        <v>0.66666666666666663</v>
      </c>
      <c r="AY194" s="108"/>
      <c r="AZ194" s="108"/>
      <c r="BA194" s="108"/>
      <c r="BB194" s="77">
        <f t="shared" si="134"/>
        <v>1</v>
      </c>
      <c r="BC194" s="77"/>
      <c r="BD194" s="77"/>
      <c r="BE194" s="77"/>
      <c r="BF194" s="77">
        <f t="shared" si="135"/>
        <v>0.5</v>
      </c>
      <c r="BG194" s="77"/>
      <c r="BH194" s="77"/>
      <c r="BI194" s="77"/>
      <c r="BJ194" s="77">
        <f t="shared" si="136"/>
        <v>0.25</v>
      </c>
      <c r="BK194" s="77"/>
      <c r="BL194" s="77"/>
      <c r="BM194" s="77"/>
      <c r="BN194" s="77">
        <f t="shared" si="137"/>
        <v>1</v>
      </c>
      <c r="BO194" s="77"/>
      <c r="BP194" s="77"/>
      <c r="BQ194" s="77"/>
      <c r="BR194" s="77">
        <f t="shared" si="138"/>
        <v>0.75</v>
      </c>
      <c r="BS194" s="111"/>
      <c r="BT194" s="111"/>
      <c r="BU194" s="111"/>
      <c r="BV194" s="92">
        <f t="shared" si="139"/>
        <v>1</v>
      </c>
      <c r="BW194" s="116"/>
      <c r="BX194" s="116"/>
      <c r="BY194" s="116"/>
      <c r="CB194" s="71"/>
      <c r="CC194" s="71"/>
      <c r="CD194" s="72"/>
      <c r="CE194" s="72"/>
    </row>
    <row r="195" spans="2:92" ht="29.25" x14ac:dyDescent="0.25">
      <c r="B195" s="16"/>
      <c r="C195" s="13"/>
      <c r="D195" s="40" t="s">
        <v>226</v>
      </c>
      <c r="E195" s="56"/>
      <c r="F195" s="47">
        <v>1</v>
      </c>
      <c r="G195" s="1">
        <v>0</v>
      </c>
      <c r="H195" s="33">
        <v>0</v>
      </c>
      <c r="I195" s="45">
        <v>1</v>
      </c>
      <c r="J195" s="1">
        <v>1</v>
      </c>
      <c r="K195" s="1">
        <v>1</v>
      </c>
      <c r="L195" s="33">
        <v>1</v>
      </c>
      <c r="M195" s="45">
        <v>1</v>
      </c>
      <c r="N195" s="1">
        <v>1</v>
      </c>
      <c r="O195" s="1">
        <v>1</v>
      </c>
      <c r="P195" s="5">
        <v>1</v>
      </c>
      <c r="Q195" s="45">
        <v>1</v>
      </c>
      <c r="R195" s="1">
        <v>0</v>
      </c>
      <c r="S195" s="1">
        <v>1</v>
      </c>
      <c r="T195" s="5">
        <v>1</v>
      </c>
      <c r="U195" s="45">
        <v>1</v>
      </c>
      <c r="V195" s="1">
        <v>1</v>
      </c>
      <c r="W195" s="33">
        <v>1</v>
      </c>
      <c r="X195" s="45">
        <v>1</v>
      </c>
      <c r="Y195" s="1">
        <v>1</v>
      </c>
      <c r="Z195" s="1">
        <v>0</v>
      </c>
      <c r="AA195" s="33">
        <v>0</v>
      </c>
      <c r="AB195" s="45">
        <v>1</v>
      </c>
      <c r="AC195" s="1">
        <v>1</v>
      </c>
      <c r="AD195" s="33">
        <v>1</v>
      </c>
      <c r="AG195" s="16"/>
      <c r="AH195" s="13"/>
      <c r="AI195" s="40" t="s">
        <v>226</v>
      </c>
      <c r="AJ195" s="56"/>
      <c r="AK195">
        <f>COUNTIF(TableA[#This Row], 1)</f>
        <v>1</v>
      </c>
      <c r="AL195">
        <f>COUNTIF(TableB[#This Row], 1)</f>
        <v>4</v>
      </c>
      <c r="AM195">
        <f>COUNTIF(TableC[#This Row], 1)</f>
        <v>4</v>
      </c>
      <c r="AN195">
        <f>COUNTIF(TableD[#This Row], 1)</f>
        <v>3</v>
      </c>
      <c r="AO195">
        <f>COUNTIF(TableE[#This Row], 1)</f>
        <v>3</v>
      </c>
      <c r="AP195">
        <f>COUNTIF(TableF[#This Row], 1)</f>
        <v>2</v>
      </c>
      <c r="AQ195">
        <f>COUNTIF(TableG[#This Row], 1)</f>
        <v>3</v>
      </c>
      <c r="AT195" s="16"/>
      <c r="AU195" s="13"/>
      <c r="AV195" s="78" t="s">
        <v>226</v>
      </c>
      <c r="AW195" s="85"/>
      <c r="AX195" s="91">
        <f t="shared" si="133"/>
        <v>0.33333333333333331</v>
      </c>
      <c r="AY195" s="108"/>
      <c r="AZ195" s="108"/>
      <c r="BA195" s="108"/>
      <c r="BB195" s="77">
        <f t="shared" si="134"/>
        <v>1</v>
      </c>
      <c r="BC195" s="77"/>
      <c r="BD195" s="77"/>
      <c r="BE195" s="77"/>
      <c r="BF195" s="77">
        <f t="shared" si="135"/>
        <v>1</v>
      </c>
      <c r="BG195" s="77"/>
      <c r="BH195" s="77"/>
      <c r="BI195" s="77"/>
      <c r="BJ195" s="77">
        <f t="shared" si="136"/>
        <v>0.75</v>
      </c>
      <c r="BK195" s="77"/>
      <c r="BL195" s="77"/>
      <c r="BM195" s="77"/>
      <c r="BN195" s="77">
        <f t="shared" si="137"/>
        <v>1</v>
      </c>
      <c r="BO195" s="77"/>
      <c r="BP195" s="77"/>
      <c r="BQ195" s="77"/>
      <c r="BR195" s="77">
        <f t="shared" si="138"/>
        <v>0.5</v>
      </c>
      <c r="BS195" s="111"/>
      <c r="BT195" s="111"/>
      <c r="BU195" s="111"/>
      <c r="BV195" s="92">
        <f t="shared" si="139"/>
        <v>1</v>
      </c>
      <c r="BW195" s="116"/>
      <c r="BX195" s="116"/>
      <c r="BY195" s="116"/>
      <c r="CB195" s="71"/>
      <c r="CC195" s="71"/>
      <c r="CD195" s="72"/>
      <c r="CE195" s="72"/>
    </row>
    <row r="196" spans="2:92" ht="15.75" thickBot="1" x14ac:dyDescent="0.3">
      <c r="B196" s="17"/>
      <c r="C196" s="18"/>
      <c r="D196" s="41"/>
      <c r="E196" s="61"/>
      <c r="F196" s="129"/>
      <c r="G196" s="130"/>
      <c r="H196" s="131"/>
      <c r="I196" s="129"/>
      <c r="J196" s="130"/>
      <c r="K196" s="130"/>
      <c r="L196" s="131"/>
      <c r="M196" s="129"/>
      <c r="N196" s="130"/>
      <c r="O196" s="130"/>
      <c r="P196" s="132"/>
      <c r="Q196" s="129"/>
      <c r="R196" s="130"/>
      <c r="S196" s="130"/>
      <c r="T196" s="132"/>
      <c r="U196" s="129"/>
      <c r="V196" s="130"/>
      <c r="W196" s="131"/>
      <c r="X196" s="133"/>
      <c r="Y196" s="131"/>
      <c r="Z196" s="131"/>
      <c r="AA196" s="131"/>
      <c r="AB196" s="133"/>
      <c r="AC196" s="131"/>
      <c r="AD196" s="131"/>
      <c r="AG196" s="17"/>
      <c r="AH196" s="18"/>
      <c r="AI196" s="41"/>
      <c r="AJ196" s="61"/>
      <c r="AT196" s="17"/>
      <c r="AU196" s="18"/>
      <c r="AV196" s="18"/>
      <c r="AW196" s="89"/>
      <c r="AX196" s="93"/>
      <c r="AY196" s="109"/>
      <c r="AZ196" s="109"/>
      <c r="BA196" s="109"/>
      <c r="BB196" s="94"/>
      <c r="BC196" s="94"/>
      <c r="BD196" s="94"/>
      <c r="BE196" s="94"/>
      <c r="BF196" s="94"/>
      <c r="BG196" s="94"/>
      <c r="BH196" s="94"/>
      <c r="BI196" s="94"/>
      <c r="BJ196" s="94"/>
      <c r="BK196" s="94"/>
      <c r="BL196" s="94"/>
      <c r="BM196" s="94"/>
      <c r="BN196" s="94"/>
      <c r="BO196" s="94"/>
      <c r="BP196" s="94"/>
      <c r="BQ196" s="94"/>
      <c r="BR196" s="94"/>
      <c r="BS196" s="112"/>
      <c r="BT196" s="112"/>
      <c r="BU196" s="112"/>
      <c r="BV196" s="95"/>
      <c r="BW196" s="116"/>
      <c r="BX196" s="116"/>
      <c r="BY196" s="116"/>
      <c r="CB196" s="74"/>
      <c r="CC196" s="74"/>
      <c r="CD196" s="74"/>
      <c r="CE196" s="74"/>
    </row>
    <row r="199" spans="2:92" ht="30.75" thickBot="1" x14ac:dyDescent="0.3">
      <c r="CA199" s="105" t="s">
        <v>248</v>
      </c>
      <c r="CB199">
        <v>1</v>
      </c>
      <c r="CC199">
        <v>2</v>
      </c>
      <c r="CD199">
        <v>3</v>
      </c>
      <c r="CE199">
        <v>4</v>
      </c>
      <c r="CF199">
        <v>5</v>
      </c>
      <c r="CG199">
        <v>6</v>
      </c>
      <c r="CH199">
        <v>7</v>
      </c>
      <c r="CI199">
        <v>8</v>
      </c>
      <c r="CJ199">
        <v>9</v>
      </c>
      <c r="CK199">
        <v>10</v>
      </c>
      <c r="CL199">
        <v>11</v>
      </c>
      <c r="CM199">
        <v>12</v>
      </c>
      <c r="CN199">
        <v>13</v>
      </c>
    </row>
    <row r="200" spans="2:92" x14ac:dyDescent="0.25">
      <c r="AJ200" s="2"/>
      <c r="AK200" s="99" t="s">
        <v>229</v>
      </c>
      <c r="AL200" s="99" t="s">
        <v>230</v>
      </c>
      <c r="AM200" s="99" t="s">
        <v>231</v>
      </c>
      <c r="AN200" s="99" t="s">
        <v>232</v>
      </c>
      <c r="AO200" s="99" t="s">
        <v>233</v>
      </c>
      <c r="AP200" s="99" t="s">
        <v>234</v>
      </c>
      <c r="AQ200" s="100" t="s">
        <v>235</v>
      </c>
      <c r="BZ200" s="139" t="s">
        <v>249</v>
      </c>
      <c r="CA200" s="71" t="s">
        <v>244</v>
      </c>
      <c r="CB200" s="103">
        <v>0.7142857142857143</v>
      </c>
      <c r="CC200" s="103">
        <v>0.62857142857142856</v>
      </c>
      <c r="CD200" s="103">
        <v>0.71957671957671954</v>
      </c>
      <c r="CE200" s="103">
        <v>0.69047619047619047</v>
      </c>
      <c r="CF200" s="103">
        <v>0.8571428571428571</v>
      </c>
      <c r="CG200" s="103">
        <v>0.8571428571428571</v>
      </c>
      <c r="CH200" s="103">
        <v>0.35714285714285715</v>
      </c>
      <c r="CI200" s="103">
        <v>0.69841269841269837</v>
      </c>
      <c r="CJ200" s="103">
        <v>0.75510204081632648</v>
      </c>
      <c r="CK200" s="103">
        <v>0.84</v>
      </c>
      <c r="CL200" s="103">
        <v>0.80519480519480524</v>
      </c>
      <c r="CM200" s="103">
        <v>0.8</v>
      </c>
      <c r="CN200" s="103">
        <v>0.73015873015873012</v>
      </c>
    </row>
    <row r="201" spans="2:92" x14ac:dyDescent="0.25">
      <c r="AJ201" s="4" t="s">
        <v>246</v>
      </c>
      <c r="AK201" s="1">
        <f>SUM(AK10:AK196)</f>
        <v>328</v>
      </c>
      <c r="AL201" s="1">
        <f>SUM(AL10:AL196)</f>
        <v>577</v>
      </c>
      <c r="AM201" s="1">
        <f t="shared" ref="AM201:AQ201" si="164">SUM(AM10:AM196)</f>
        <v>523</v>
      </c>
      <c r="AN201" s="1">
        <f t="shared" si="164"/>
        <v>402</v>
      </c>
      <c r="AO201" s="1">
        <f t="shared" si="164"/>
        <v>289</v>
      </c>
      <c r="AP201" s="5">
        <f t="shared" si="164"/>
        <v>510</v>
      </c>
      <c r="AQ201" s="5">
        <f t="shared" si="164"/>
        <v>441</v>
      </c>
      <c r="BZ201" s="139"/>
      <c r="CA201" s="71" t="s">
        <v>243</v>
      </c>
      <c r="CB201" s="103">
        <v>0.24489795918367346</v>
      </c>
      <c r="CC201" s="103">
        <v>0.31428571428571428</v>
      </c>
      <c r="CD201" s="103">
        <v>0.18518518518518517</v>
      </c>
      <c r="CE201" s="103">
        <v>0.30952380952380953</v>
      </c>
      <c r="CF201" s="103">
        <v>0.14285714285714285</v>
      </c>
      <c r="CG201" s="103">
        <v>0.14285714285714285</v>
      </c>
      <c r="CH201" s="103">
        <v>0.5</v>
      </c>
      <c r="CI201" s="103">
        <v>0.26984126984126983</v>
      </c>
      <c r="CJ201" s="103">
        <v>0.20408163265306123</v>
      </c>
      <c r="CK201" s="103">
        <v>0.12571428571428572</v>
      </c>
      <c r="CL201" s="103">
        <v>0.19480519480519481</v>
      </c>
      <c r="CM201" s="103">
        <v>0.17142857142857143</v>
      </c>
      <c r="CN201" s="103">
        <v>0.24603174603174602</v>
      </c>
    </row>
    <row r="202" spans="2:92" x14ac:dyDescent="0.25">
      <c r="AJ202" s="4" t="s">
        <v>247</v>
      </c>
      <c r="AK202" s="1">
        <f>(AK6*147)</f>
        <v>441</v>
      </c>
      <c r="AL202" s="1">
        <f>(AL6*147)</f>
        <v>588</v>
      </c>
      <c r="AM202" s="1">
        <f t="shared" ref="AM202:AQ202" si="165">(AM6*147)</f>
        <v>588</v>
      </c>
      <c r="AN202" s="1">
        <f t="shared" si="165"/>
        <v>588</v>
      </c>
      <c r="AO202" s="1">
        <f t="shared" si="165"/>
        <v>441</v>
      </c>
      <c r="AP202" s="1">
        <f t="shared" si="165"/>
        <v>588</v>
      </c>
      <c r="AQ202" s="1">
        <f t="shared" si="165"/>
        <v>441</v>
      </c>
      <c r="BZ202" s="139"/>
      <c r="CA202" s="71" t="s">
        <v>242</v>
      </c>
      <c r="CB202" s="103">
        <v>4.0816326530612242E-2</v>
      </c>
      <c r="CC202" s="103">
        <v>5.7142857142857141E-2</v>
      </c>
      <c r="CD202" s="103">
        <v>7.407407407407407E-2</v>
      </c>
      <c r="CE202" s="103">
        <v>0</v>
      </c>
      <c r="CF202" s="103">
        <v>0</v>
      </c>
      <c r="CG202" s="103">
        <v>0</v>
      </c>
      <c r="CH202" s="103">
        <v>0.14285714285714285</v>
      </c>
      <c r="CI202" s="103">
        <v>3.1746031746031744E-2</v>
      </c>
      <c r="CJ202" s="103">
        <v>3.0612244897959183E-2</v>
      </c>
      <c r="CK202" s="103">
        <v>1.1428571428571429E-2</v>
      </c>
      <c r="CL202" s="103">
        <v>0</v>
      </c>
      <c r="CM202" s="103">
        <v>2.8571428571428571E-2</v>
      </c>
      <c r="CN202" s="103">
        <v>2.3809523809523808E-2</v>
      </c>
    </row>
    <row r="203" spans="2:92" ht="15.75" thickBot="1" x14ac:dyDescent="0.3">
      <c r="AJ203" s="6"/>
      <c r="AK203" s="101">
        <f>AK201/AK202</f>
        <v>0.74376417233560088</v>
      </c>
      <c r="AL203" s="101">
        <f>AL201/AL202</f>
        <v>0.98129251700680276</v>
      </c>
      <c r="AM203" s="101">
        <f t="shared" ref="AM203:AQ203" si="166">AM201/AM202</f>
        <v>0.88945578231292521</v>
      </c>
      <c r="AN203" s="101">
        <f t="shared" si="166"/>
        <v>0.68367346938775508</v>
      </c>
      <c r="AO203" s="101">
        <f t="shared" si="166"/>
        <v>0.65532879818594103</v>
      </c>
      <c r="AP203" s="102">
        <f t="shared" si="166"/>
        <v>0.86734693877551017</v>
      </c>
      <c r="AQ203" s="102">
        <f t="shared" si="166"/>
        <v>1</v>
      </c>
      <c r="BZ203" s="139"/>
      <c r="CA203" s="71" t="s">
        <v>241</v>
      </c>
      <c r="CB203" s="103">
        <v>0</v>
      </c>
      <c r="CC203" s="103">
        <v>0</v>
      </c>
      <c r="CD203" s="103">
        <v>2.1164021164021163E-2</v>
      </c>
      <c r="CE203" s="103">
        <v>0</v>
      </c>
      <c r="CF203" s="103">
        <v>0</v>
      </c>
      <c r="CG203" s="103">
        <v>0</v>
      </c>
      <c r="CH203" s="103">
        <v>0</v>
      </c>
      <c r="CI203" s="103">
        <v>0</v>
      </c>
      <c r="CJ203" s="103">
        <v>1.020408163265306E-2</v>
      </c>
      <c r="CK203" s="103">
        <v>1.7142857142857144E-2</v>
      </c>
      <c r="CL203" s="103">
        <v>0</v>
      </c>
      <c r="CM203" s="103">
        <v>0</v>
      </c>
      <c r="CN203" s="103">
        <v>0</v>
      </c>
    </row>
    <row r="204" spans="2:92" x14ac:dyDescent="0.25">
      <c r="CB204" s="103"/>
      <c r="CC204" s="103"/>
      <c r="CD204" s="103"/>
      <c r="CE204" s="103"/>
      <c r="CF204" s="103"/>
      <c r="CG204" s="103"/>
      <c r="CH204" s="103"/>
      <c r="CI204" s="103"/>
      <c r="CJ204" s="103"/>
      <c r="CK204" s="103"/>
      <c r="CL204" s="103"/>
      <c r="CM204" s="103"/>
      <c r="CN204" s="103"/>
    </row>
  </sheetData>
  <mergeCells count="10">
    <mergeCell ref="F3:AD3"/>
    <mergeCell ref="U4:W4"/>
    <mergeCell ref="X4:AA4"/>
    <mergeCell ref="AB4:AD4"/>
    <mergeCell ref="BZ200:BZ203"/>
    <mergeCell ref="AX4:BV4"/>
    <mergeCell ref="F4:H4"/>
    <mergeCell ref="I4:L4"/>
    <mergeCell ref="M4:P4"/>
    <mergeCell ref="Q4:T4"/>
  </mergeCells>
  <conditionalFormatting sqref="AX15:BY19 AX10:AX14 BB10:BB14 AX25:BY29 AX20:AX24 BB20:BB24 AX36:BY57 AX30:AX34 BB30:BB34 AX63:BY66 AX58:AX62 BB58:BB62 AX72:BY72 AX67:AX71 BB67:BB71 AX78:BY78 AX73:AX77 BB73:BB77 AX84:BY86 AX79:AX83 BB79:BB83 AX92:BY96 AX87:AX91 BB87:BB91 AX102:BY114 AX97:AX101 BB97:BB101 AX120:BY127 AX115:AX119 BB115:BB119 AX133:BY155 AX128:AX132 BB128:BB132 AX161:BY169 AX156:AX160 BB156:BB160 AX175:BY177 AX170:AX174 BB170:BB174 AX183:BY195 AX178:AX182 BB178:BB182 BF178:BF182 BF170:BF174 BF156:BF160 BF128:BF132 BF115:BF119 BF97:BF101 BF87:BF91 BF79:BF83 BF73:BF77 BF67:BF71 BF58:BF62 BF30:BF34 BF20:BF24 BF10:BF14 BJ10:BJ14 BJ20:BJ24 BJ30:BJ34 BJ58:BJ62 BJ67:BJ71 BJ73:BJ77 BJ79:BJ83 BJ87:BJ91 BJ97:BJ101 BJ115:BJ119 BJ128:BJ132 BJ156:BJ160 BJ170:BJ174 BJ178:BJ182 BN10:BN14 BN20:BN24 BN30:BN34 BN58:BN62 BN67:BN71 BN73:BN77 BN79:BN83 BN87:BN91 BN97:BN101 BN115:BN119 BN128:BN132 BN156:BN160 BN170:BN174 BN178:BN182 BR10:BR14 BR20:BR24 BR58:BR62 BR67:BR71 BR73:BR77 BR79:BR83 BR87:BR91 BR97:BR101 BR115:BR119 BR128:BR132 BR156:BR160 BR170:BR174 BR178:BR182 BV10:BV14 BV20:BV24 BR30:BR34 BV30:BV34 BV58:BV62 BV67:BV71 BV73:BV77 BV79:BV83 BV87:BV91 BV97:BV101 BV115:BV119 BV128:BV132 BV156:BV160 BV170:BV174 BV178:BV182 AX35:BX35">
    <cfRule type="containsBlanks" dxfId="606" priority="568">
      <formula>LEN(TRIM(AX10))=0</formula>
    </cfRule>
    <cfRule type="cellIs" dxfId="605" priority="569" operator="between">
      <formula>0</formula>
      <formula>0.25</formula>
    </cfRule>
  </conditionalFormatting>
  <conditionalFormatting sqref="AX15:BY19 AX10:AX14 BB10:BB14 AX25:BY29 AX20:AX24 BB20:BB24 AX36:BY57 AX30:AX34 BB30:BB34 AX63:BY66 AX58:AX62 BB58:BB62 AX72:BY72 AX67:AX71 BB67:BB71 AX78:BY78 AX73:AX77 BB73:BB77 AX84:BY86 AX79:AX83 BB79:BB83 AX92:BY96 AX87:AX91 BB87:BB91 AX102:BY114 AX97:AX101 BB97:BB101 AX120:BY127 AX115:AX119 BB115:BB119 AX133:BY155 AX128:AX132 BB128:BB132 AX161:BY169 AX156:AX160 BB156:BB160 AX175:BY177 AX170:AX174 BB170:BB174 AX183:BY196 AX178:AX182 BB178:BB182 BF178:BF182 BF170:BF174 BF156:BF160 BF128:BF132 BF115:BF119 BF97:BF101 BF87:BF91 BF79:BF83 BF73:BF77 BF67:BF71 BF58:BF62 BF30:BF34 BF20:BF24 BF10:BF14 BJ10:BJ14 BJ20:BJ24 BJ30:BJ34 BJ58:BJ62 BJ67:BJ71 BJ73:BJ77 BJ79:BJ83 BJ87:BJ91 BJ97:BJ101 BJ115:BJ119 BJ128:BJ132 BJ156:BJ160 BJ170:BJ174 BJ178:BJ182 BN10:BN14 BN20:BN24 BN30:BN34 BN58:BN62 BN67:BN71 BN73:BN77 BN79:BN83 BN87:BN91 BN97:BN101 BN115:BN119 BN128:BN132 BN156:BN160 BN170:BN174 BN178:BN182 BR10:BR14 BR20:BR24 BR58:BR62 BR67:BR71 BR73:BR77 BR79:BR83 BR87:BR91 BR97:BR101 BR115:BR119 BR128:BR132 BR156:BR160 BR170:BR174 BR178:BR182 BV10:BV14 BV20:BV24 BR30:BR34 BV30:BV34 BV58:BV62 BV67:BV71 BV73:BV77 BV79:BV83 BV87:BV91 BV97:BV101 BV115:BV119 BV128:BV132 BV156:BV160 BV170:BV174 BV178:BV182 AX35:BX35">
    <cfRule type="cellIs" dxfId="604" priority="562" operator="between">
      <formula>0.75</formula>
      <formula>1</formula>
    </cfRule>
    <cfRule type="cellIs" dxfId="603" priority="563" operator="between">
      <formula>0.5</formula>
      <formula>0.75</formula>
    </cfRule>
    <cfRule type="cellIs" dxfId="602" priority="564" operator="between">
      <formula>0.25</formula>
      <formula>0.5</formula>
    </cfRule>
  </conditionalFormatting>
  <conditionalFormatting sqref="CB10:CB11">
    <cfRule type="containsBlanks" dxfId="601" priority="557">
      <formula>LEN(TRIM(CB10))=0</formula>
    </cfRule>
    <cfRule type="cellIs" dxfId="600" priority="558" operator="between">
      <formula>0.75</formula>
      <formula>1</formula>
    </cfRule>
    <cfRule type="cellIs" dxfId="599" priority="559" operator="between">
      <formula>0.5</formula>
      <formula>0.75</formula>
    </cfRule>
    <cfRule type="cellIs" dxfId="598" priority="560" operator="between">
      <formula>0</formula>
      <formula>0.25</formula>
    </cfRule>
    <cfRule type="cellIs" dxfId="597" priority="561" operator="between">
      <formula>0.25</formula>
      <formula>0.5</formula>
    </cfRule>
  </conditionalFormatting>
  <conditionalFormatting sqref="CB20:CB21">
    <cfRule type="containsBlanks" dxfId="596" priority="552">
      <formula>LEN(TRIM(CB20))=0</formula>
    </cfRule>
    <cfRule type="cellIs" dxfId="595" priority="553" operator="between">
      <formula>0.75</formula>
      <formula>1</formula>
    </cfRule>
    <cfRule type="cellIs" dxfId="594" priority="554" operator="between">
      <formula>0.5</formula>
      <formula>0.75</formula>
    </cfRule>
    <cfRule type="cellIs" dxfId="593" priority="555" operator="between">
      <formula>0</formula>
      <formula>0.25</formula>
    </cfRule>
    <cfRule type="cellIs" dxfId="592" priority="556" operator="between">
      <formula>0.25</formula>
      <formula>0.5</formula>
    </cfRule>
  </conditionalFormatting>
  <conditionalFormatting sqref="CB30:CB31">
    <cfRule type="containsBlanks" dxfId="591" priority="547">
      <formula>LEN(TRIM(CB30))=0</formula>
    </cfRule>
    <cfRule type="cellIs" dxfId="590" priority="548" operator="between">
      <formula>0.75</formula>
      <formula>1</formula>
    </cfRule>
    <cfRule type="cellIs" dxfId="589" priority="549" operator="between">
      <formula>0.5</formula>
      <formula>0.75</formula>
    </cfRule>
    <cfRule type="cellIs" dxfId="588" priority="550" operator="between">
      <formula>0</formula>
      <formula>0.25</formula>
    </cfRule>
    <cfRule type="cellIs" dxfId="587" priority="551" operator="between">
      <formula>0.25</formula>
      <formula>0.5</formula>
    </cfRule>
  </conditionalFormatting>
  <conditionalFormatting sqref="CB58:CB59">
    <cfRule type="containsBlanks" dxfId="586" priority="542">
      <formula>LEN(TRIM(CB58))=0</formula>
    </cfRule>
    <cfRule type="cellIs" dxfId="585" priority="543" operator="between">
      <formula>0.75</formula>
      <formula>1</formula>
    </cfRule>
    <cfRule type="cellIs" dxfId="584" priority="544" operator="between">
      <formula>0.5</formula>
      <formula>0.75</formula>
    </cfRule>
    <cfRule type="cellIs" dxfId="583" priority="545" operator="between">
      <formula>0</formula>
      <formula>0.25</formula>
    </cfRule>
    <cfRule type="cellIs" dxfId="582" priority="546" operator="between">
      <formula>0.25</formula>
      <formula>0.5</formula>
    </cfRule>
  </conditionalFormatting>
  <conditionalFormatting sqref="CB178:CB179">
    <cfRule type="containsBlanks" dxfId="581" priority="492">
      <formula>LEN(TRIM(CB178))=0</formula>
    </cfRule>
    <cfRule type="cellIs" dxfId="580" priority="493" operator="between">
      <formula>0.75</formula>
      <formula>1</formula>
    </cfRule>
    <cfRule type="cellIs" dxfId="579" priority="494" operator="between">
      <formula>0.5</formula>
      <formula>0.75</formula>
    </cfRule>
    <cfRule type="cellIs" dxfId="578" priority="495" operator="between">
      <formula>0</formula>
      <formula>0.25</formula>
    </cfRule>
    <cfRule type="cellIs" dxfId="577" priority="496" operator="between">
      <formula>0.25</formula>
      <formula>0.5</formula>
    </cfRule>
  </conditionalFormatting>
  <conditionalFormatting sqref="CB67:CB68">
    <cfRule type="containsBlanks" dxfId="576" priority="537">
      <formula>LEN(TRIM(CB67))=0</formula>
    </cfRule>
    <cfRule type="cellIs" dxfId="575" priority="538" operator="between">
      <formula>0.75</formula>
      <formula>1</formula>
    </cfRule>
    <cfRule type="cellIs" dxfId="574" priority="539" operator="between">
      <formula>0.5</formula>
      <formula>0.75</formula>
    </cfRule>
    <cfRule type="cellIs" dxfId="573" priority="540" operator="between">
      <formula>0</formula>
      <formula>0.25</formula>
    </cfRule>
    <cfRule type="cellIs" dxfId="572" priority="541" operator="between">
      <formula>0.25</formula>
      <formula>0.5</formula>
    </cfRule>
  </conditionalFormatting>
  <conditionalFormatting sqref="CB74:CB75">
    <cfRule type="containsBlanks" dxfId="571" priority="532">
      <formula>LEN(TRIM(CB74))=0</formula>
    </cfRule>
    <cfRule type="cellIs" dxfId="570" priority="533" operator="between">
      <formula>0.75</formula>
      <formula>1</formula>
    </cfRule>
    <cfRule type="cellIs" dxfId="569" priority="534" operator="between">
      <formula>0.5</formula>
      <formula>0.75</formula>
    </cfRule>
    <cfRule type="cellIs" dxfId="568" priority="535" operator="between">
      <formula>0</formula>
      <formula>0.25</formula>
    </cfRule>
    <cfRule type="cellIs" dxfId="567" priority="536" operator="between">
      <formula>0.25</formula>
      <formula>0.5</formula>
    </cfRule>
  </conditionalFormatting>
  <conditionalFormatting sqref="CB80:CB81">
    <cfRule type="containsBlanks" dxfId="566" priority="527">
      <formula>LEN(TRIM(CB80))=0</formula>
    </cfRule>
    <cfRule type="cellIs" dxfId="565" priority="528" operator="between">
      <formula>0.75</formula>
      <formula>1</formula>
    </cfRule>
    <cfRule type="cellIs" dxfId="564" priority="529" operator="between">
      <formula>0.5</formula>
      <formula>0.75</formula>
    </cfRule>
    <cfRule type="cellIs" dxfId="563" priority="530" operator="between">
      <formula>0</formula>
      <formula>0.25</formula>
    </cfRule>
    <cfRule type="cellIs" dxfId="562" priority="531" operator="between">
      <formula>0.25</formula>
      <formula>0.5</formula>
    </cfRule>
  </conditionalFormatting>
  <conditionalFormatting sqref="CB87:CB88">
    <cfRule type="containsBlanks" dxfId="561" priority="522">
      <formula>LEN(TRIM(CB87))=0</formula>
    </cfRule>
    <cfRule type="cellIs" dxfId="560" priority="523" operator="between">
      <formula>0.75</formula>
      <formula>1</formula>
    </cfRule>
    <cfRule type="cellIs" dxfId="559" priority="524" operator="between">
      <formula>0.5</formula>
      <formula>0.75</formula>
    </cfRule>
    <cfRule type="cellIs" dxfId="558" priority="525" operator="between">
      <formula>0</formula>
      <formula>0.25</formula>
    </cfRule>
    <cfRule type="cellIs" dxfId="557" priority="526" operator="between">
      <formula>0.25</formula>
      <formula>0.5</formula>
    </cfRule>
  </conditionalFormatting>
  <conditionalFormatting sqref="CB97:CB98">
    <cfRule type="containsBlanks" dxfId="556" priority="517">
      <formula>LEN(TRIM(CB97))=0</formula>
    </cfRule>
    <cfRule type="cellIs" dxfId="555" priority="518" operator="between">
      <formula>0.75</formula>
      <formula>1</formula>
    </cfRule>
    <cfRule type="cellIs" dxfId="554" priority="519" operator="between">
      <formula>0.5</formula>
      <formula>0.75</formula>
    </cfRule>
    <cfRule type="cellIs" dxfId="553" priority="520" operator="between">
      <formula>0</formula>
      <formula>0.25</formula>
    </cfRule>
    <cfRule type="cellIs" dxfId="552" priority="521" operator="between">
      <formula>0.25</formula>
      <formula>0.5</formula>
    </cfRule>
  </conditionalFormatting>
  <conditionalFormatting sqref="CB115:CB116">
    <cfRule type="containsBlanks" dxfId="551" priority="512">
      <formula>LEN(TRIM(CB115))=0</formula>
    </cfRule>
    <cfRule type="cellIs" dxfId="550" priority="513" operator="between">
      <formula>0.75</formula>
      <formula>1</formula>
    </cfRule>
    <cfRule type="cellIs" dxfId="549" priority="514" operator="between">
      <formula>0.5</formula>
      <formula>0.75</formula>
    </cfRule>
    <cfRule type="cellIs" dxfId="548" priority="515" operator="between">
      <formula>0</formula>
      <formula>0.25</formula>
    </cfRule>
    <cfRule type="cellIs" dxfId="547" priority="516" operator="between">
      <formula>0.25</formula>
      <formula>0.5</formula>
    </cfRule>
  </conditionalFormatting>
  <conditionalFormatting sqref="CB128:CB129">
    <cfRule type="containsBlanks" dxfId="546" priority="507">
      <formula>LEN(TRIM(CB128))=0</formula>
    </cfRule>
    <cfRule type="cellIs" dxfId="545" priority="508" operator="between">
      <formula>0.75</formula>
      <formula>1</formula>
    </cfRule>
    <cfRule type="cellIs" dxfId="544" priority="509" operator="between">
      <formula>0.5</formula>
      <formula>0.75</formula>
    </cfRule>
    <cfRule type="cellIs" dxfId="543" priority="510" operator="between">
      <formula>0</formula>
      <formula>0.25</formula>
    </cfRule>
    <cfRule type="cellIs" dxfId="542" priority="511" operator="between">
      <formula>0.25</formula>
      <formula>0.5</formula>
    </cfRule>
  </conditionalFormatting>
  <conditionalFormatting sqref="CB156:CB157">
    <cfRule type="containsBlanks" dxfId="541" priority="502">
      <formula>LEN(TRIM(CB156))=0</formula>
    </cfRule>
    <cfRule type="cellIs" dxfId="540" priority="503" operator="between">
      <formula>0.75</formula>
      <formula>1</formula>
    </cfRule>
    <cfRule type="cellIs" dxfId="539" priority="504" operator="between">
      <formula>0.5</formula>
      <formula>0.75</formula>
    </cfRule>
    <cfRule type="cellIs" dxfId="538" priority="505" operator="between">
      <formula>0</formula>
      <formula>0.25</formula>
    </cfRule>
    <cfRule type="cellIs" dxfId="537" priority="506" operator="between">
      <formula>0.25</formula>
      <formula>0.5</formula>
    </cfRule>
  </conditionalFormatting>
  <conditionalFormatting sqref="CB170:CB171">
    <cfRule type="containsBlanks" dxfId="536" priority="497">
      <formula>LEN(TRIM(CB170))=0</formula>
    </cfRule>
    <cfRule type="cellIs" dxfId="535" priority="498" operator="between">
      <formula>0.75</formula>
      <formula>1</formula>
    </cfRule>
    <cfRule type="cellIs" dxfId="534" priority="499" operator="between">
      <formula>0.5</formula>
      <formula>0.75</formula>
    </cfRule>
    <cfRule type="cellIs" dxfId="533" priority="500" operator="between">
      <formula>0</formula>
      <formula>0.25</formula>
    </cfRule>
    <cfRule type="cellIs" dxfId="532" priority="501" operator="between">
      <formula>0.25</formula>
      <formula>0.5</formula>
    </cfRule>
  </conditionalFormatting>
  <conditionalFormatting sqref="AZ10:AZ11">
    <cfRule type="containsBlanks" dxfId="531" priority="487">
      <formula>LEN(TRIM(AZ10))=0</formula>
    </cfRule>
    <cfRule type="cellIs" dxfId="530" priority="488" operator="between">
      <formula>0.75</formula>
      <formula>1</formula>
    </cfRule>
    <cfRule type="cellIs" dxfId="529" priority="489" operator="between">
      <formula>0.5</formula>
      <formula>0.75</formula>
    </cfRule>
    <cfRule type="cellIs" dxfId="528" priority="490" operator="between">
      <formula>0</formula>
      <formula>0.25</formula>
    </cfRule>
    <cfRule type="cellIs" dxfId="527" priority="491" operator="between">
      <formula>0.25</formula>
      <formula>0.5</formula>
    </cfRule>
  </conditionalFormatting>
  <conditionalFormatting sqref="AZ20:AZ21">
    <cfRule type="containsBlanks" dxfId="526" priority="482">
      <formula>LEN(TRIM(AZ20))=0</formula>
    </cfRule>
    <cfRule type="cellIs" dxfId="525" priority="483" operator="between">
      <formula>0.75</formula>
      <formula>1</formula>
    </cfRule>
    <cfRule type="cellIs" dxfId="524" priority="484" operator="between">
      <formula>0.5</formula>
      <formula>0.75</formula>
    </cfRule>
    <cfRule type="cellIs" dxfId="523" priority="485" operator="between">
      <formula>0</formula>
      <formula>0.25</formula>
    </cfRule>
    <cfRule type="cellIs" dxfId="522" priority="486" operator="between">
      <formula>0.25</formula>
      <formula>0.5</formula>
    </cfRule>
  </conditionalFormatting>
  <conditionalFormatting sqref="AZ30:AZ31">
    <cfRule type="containsBlanks" dxfId="521" priority="477">
      <formula>LEN(TRIM(AZ30))=0</formula>
    </cfRule>
    <cfRule type="cellIs" dxfId="520" priority="478" operator="between">
      <formula>0.75</formula>
      <formula>1</formula>
    </cfRule>
    <cfRule type="cellIs" dxfId="519" priority="479" operator="between">
      <formula>0.5</formula>
      <formula>0.75</formula>
    </cfRule>
    <cfRule type="cellIs" dxfId="518" priority="480" operator="between">
      <formula>0</formula>
      <formula>0.25</formula>
    </cfRule>
    <cfRule type="cellIs" dxfId="517" priority="481" operator="between">
      <formula>0.25</formula>
      <formula>0.5</formula>
    </cfRule>
  </conditionalFormatting>
  <conditionalFormatting sqref="AZ58:AZ59">
    <cfRule type="containsBlanks" dxfId="516" priority="472">
      <formula>LEN(TRIM(AZ58))=0</formula>
    </cfRule>
    <cfRule type="cellIs" dxfId="515" priority="473" operator="between">
      <formula>0.75</formula>
      <formula>1</formula>
    </cfRule>
    <cfRule type="cellIs" dxfId="514" priority="474" operator="between">
      <formula>0.5</formula>
      <formula>0.75</formula>
    </cfRule>
    <cfRule type="cellIs" dxfId="513" priority="475" operator="between">
      <formula>0</formula>
      <formula>0.25</formula>
    </cfRule>
    <cfRule type="cellIs" dxfId="512" priority="476" operator="between">
      <formula>0.25</formula>
      <formula>0.5</formula>
    </cfRule>
  </conditionalFormatting>
  <conditionalFormatting sqref="AZ67">
    <cfRule type="containsBlanks" dxfId="511" priority="467">
      <formula>LEN(TRIM(AZ67))=0</formula>
    </cfRule>
    <cfRule type="cellIs" dxfId="510" priority="468" operator="between">
      <formula>0.75</formula>
      <formula>1</formula>
    </cfRule>
    <cfRule type="cellIs" dxfId="509" priority="469" operator="between">
      <formula>0.5</formula>
      <formula>0.75</formula>
    </cfRule>
    <cfRule type="cellIs" dxfId="508" priority="470" operator="between">
      <formula>0</formula>
      <formula>0.25</formula>
    </cfRule>
    <cfRule type="cellIs" dxfId="507" priority="471" operator="between">
      <formula>0.25</formula>
      <formula>0.5</formula>
    </cfRule>
  </conditionalFormatting>
  <conditionalFormatting sqref="AZ179">
    <cfRule type="containsBlanks" dxfId="506" priority="422">
      <formula>LEN(TRIM(AZ179))=0</formula>
    </cfRule>
    <cfRule type="cellIs" dxfId="505" priority="423" operator="between">
      <formula>0.75</formula>
      <formula>1</formula>
    </cfRule>
    <cfRule type="cellIs" dxfId="504" priority="424" operator="between">
      <formula>0.5</formula>
      <formula>0.75</formula>
    </cfRule>
    <cfRule type="cellIs" dxfId="503" priority="425" operator="between">
      <formula>0</formula>
      <formula>0.25</formula>
    </cfRule>
    <cfRule type="cellIs" dxfId="502" priority="426" operator="between">
      <formula>0.25</formula>
      <formula>0.5</formula>
    </cfRule>
  </conditionalFormatting>
  <conditionalFormatting sqref="BD10:BD11">
    <cfRule type="containsBlanks" dxfId="501" priority="352">
      <formula>LEN(TRIM(BD10))=0</formula>
    </cfRule>
    <cfRule type="cellIs" dxfId="500" priority="353" operator="between">
      <formula>0.75</formula>
      <formula>1</formula>
    </cfRule>
    <cfRule type="cellIs" dxfId="499" priority="354" operator="between">
      <formula>0.5</formula>
      <formula>0.75</formula>
    </cfRule>
    <cfRule type="cellIs" dxfId="498" priority="355" operator="between">
      <formula>0</formula>
      <formula>0.25</formula>
    </cfRule>
    <cfRule type="cellIs" dxfId="497" priority="356" operator="between">
      <formula>0.25</formula>
      <formula>0.5</formula>
    </cfRule>
  </conditionalFormatting>
  <conditionalFormatting sqref="AZ73">
    <cfRule type="containsBlanks" dxfId="496" priority="462">
      <formula>LEN(TRIM(AZ73))=0</formula>
    </cfRule>
    <cfRule type="cellIs" dxfId="495" priority="463" operator="between">
      <formula>0.75</formula>
      <formula>1</formula>
    </cfRule>
    <cfRule type="cellIs" dxfId="494" priority="464" operator="between">
      <formula>0.5</formula>
      <formula>0.75</formula>
    </cfRule>
    <cfRule type="cellIs" dxfId="493" priority="465" operator="between">
      <formula>0</formula>
      <formula>0.25</formula>
    </cfRule>
    <cfRule type="cellIs" dxfId="492" priority="466" operator="between">
      <formula>0.25</formula>
      <formula>0.5</formula>
    </cfRule>
  </conditionalFormatting>
  <conditionalFormatting sqref="AZ80">
    <cfRule type="containsBlanks" dxfId="491" priority="457">
      <formula>LEN(TRIM(AZ80))=0</formula>
    </cfRule>
    <cfRule type="cellIs" dxfId="490" priority="458" operator="between">
      <formula>0.75</formula>
      <formula>1</formula>
    </cfRule>
    <cfRule type="cellIs" dxfId="489" priority="459" operator="between">
      <formula>0.5</formula>
      <formula>0.75</formula>
    </cfRule>
    <cfRule type="cellIs" dxfId="488" priority="460" operator="between">
      <formula>0</formula>
      <formula>0.25</formula>
    </cfRule>
    <cfRule type="cellIs" dxfId="487" priority="461" operator="between">
      <formula>0.25</formula>
      <formula>0.5</formula>
    </cfRule>
  </conditionalFormatting>
  <conditionalFormatting sqref="AZ88">
    <cfRule type="containsBlanks" dxfId="486" priority="452">
      <formula>LEN(TRIM(AZ88))=0</formula>
    </cfRule>
    <cfRule type="cellIs" dxfId="485" priority="453" operator="between">
      <formula>0.75</formula>
      <formula>1</formula>
    </cfRule>
    <cfRule type="cellIs" dxfId="484" priority="454" operator="between">
      <formula>0.5</formula>
      <formula>0.75</formula>
    </cfRule>
    <cfRule type="cellIs" dxfId="483" priority="455" operator="between">
      <formula>0</formula>
      <formula>0.25</formula>
    </cfRule>
    <cfRule type="cellIs" dxfId="482" priority="456" operator="between">
      <formula>0.25</formula>
      <formula>0.5</formula>
    </cfRule>
  </conditionalFormatting>
  <conditionalFormatting sqref="AZ98">
    <cfRule type="containsBlanks" dxfId="481" priority="447">
      <formula>LEN(TRIM(AZ98))=0</formula>
    </cfRule>
    <cfRule type="cellIs" dxfId="480" priority="448" operator="between">
      <formula>0.75</formula>
      <formula>1</formula>
    </cfRule>
    <cfRule type="cellIs" dxfId="479" priority="449" operator="between">
      <formula>0.5</formula>
      <formula>0.75</formula>
    </cfRule>
    <cfRule type="cellIs" dxfId="478" priority="450" operator="between">
      <formula>0</formula>
      <formula>0.25</formula>
    </cfRule>
    <cfRule type="cellIs" dxfId="477" priority="451" operator="between">
      <formula>0.25</formula>
      <formula>0.5</formula>
    </cfRule>
  </conditionalFormatting>
  <conditionalFormatting sqref="AZ116">
    <cfRule type="containsBlanks" dxfId="476" priority="442">
      <formula>LEN(TRIM(AZ116))=0</formula>
    </cfRule>
    <cfRule type="cellIs" dxfId="475" priority="443" operator="between">
      <formula>0.75</formula>
      <formula>1</formula>
    </cfRule>
    <cfRule type="cellIs" dxfId="474" priority="444" operator="between">
      <formula>0.5</formula>
      <formula>0.75</formula>
    </cfRule>
    <cfRule type="cellIs" dxfId="473" priority="445" operator="between">
      <formula>0</formula>
      <formula>0.25</formula>
    </cfRule>
    <cfRule type="cellIs" dxfId="472" priority="446" operator="between">
      <formula>0.25</formula>
      <formula>0.5</formula>
    </cfRule>
  </conditionalFormatting>
  <conditionalFormatting sqref="AZ129">
    <cfRule type="containsBlanks" dxfId="471" priority="437">
      <formula>LEN(TRIM(AZ129))=0</formula>
    </cfRule>
    <cfRule type="cellIs" dxfId="470" priority="438" operator="between">
      <formula>0.75</formula>
      <formula>1</formula>
    </cfRule>
    <cfRule type="cellIs" dxfId="469" priority="439" operator="between">
      <formula>0.5</formula>
      <formula>0.75</formula>
    </cfRule>
    <cfRule type="cellIs" dxfId="468" priority="440" operator="between">
      <formula>0</formula>
      <formula>0.25</formula>
    </cfRule>
    <cfRule type="cellIs" dxfId="467" priority="441" operator="between">
      <formula>0.25</formula>
      <formula>0.5</formula>
    </cfRule>
  </conditionalFormatting>
  <conditionalFormatting sqref="AZ157">
    <cfRule type="containsBlanks" dxfId="466" priority="432">
      <formula>LEN(TRIM(AZ157))=0</formula>
    </cfRule>
    <cfRule type="cellIs" dxfId="465" priority="433" operator="between">
      <formula>0.75</formula>
      <formula>1</formula>
    </cfRule>
    <cfRule type="cellIs" dxfId="464" priority="434" operator="between">
      <formula>0.5</formula>
      <formula>0.75</formula>
    </cfRule>
    <cfRule type="cellIs" dxfId="463" priority="435" operator="between">
      <formula>0</formula>
      <formula>0.25</formula>
    </cfRule>
    <cfRule type="cellIs" dxfId="462" priority="436" operator="between">
      <formula>0.25</formula>
      <formula>0.5</formula>
    </cfRule>
  </conditionalFormatting>
  <conditionalFormatting sqref="AZ171">
    <cfRule type="containsBlanks" dxfId="461" priority="427">
      <formula>LEN(TRIM(AZ171))=0</formula>
    </cfRule>
    <cfRule type="cellIs" dxfId="460" priority="428" operator="between">
      <formula>0.75</formula>
      <formula>1</formula>
    </cfRule>
    <cfRule type="cellIs" dxfId="459" priority="429" operator="between">
      <formula>0.5</formula>
      <formula>0.75</formula>
    </cfRule>
    <cfRule type="cellIs" dxfId="458" priority="430" operator="between">
      <formula>0</formula>
      <formula>0.25</formula>
    </cfRule>
    <cfRule type="cellIs" dxfId="457" priority="431" operator="between">
      <formula>0.25</formula>
      <formula>0.5</formula>
    </cfRule>
  </conditionalFormatting>
  <conditionalFormatting sqref="BD179">
    <cfRule type="containsBlanks" dxfId="456" priority="417">
      <formula>LEN(TRIM(BD179))=0</formula>
    </cfRule>
    <cfRule type="cellIs" dxfId="455" priority="418" operator="between">
      <formula>0.75</formula>
      <formula>1</formula>
    </cfRule>
    <cfRule type="cellIs" dxfId="454" priority="419" operator="between">
      <formula>0.5</formula>
      <formula>0.75</formula>
    </cfRule>
    <cfRule type="cellIs" dxfId="453" priority="420" operator="between">
      <formula>0</formula>
      <formula>0.25</formula>
    </cfRule>
    <cfRule type="cellIs" dxfId="452" priority="421" operator="between">
      <formula>0.25</formula>
      <formula>0.5</formula>
    </cfRule>
  </conditionalFormatting>
  <conditionalFormatting sqref="BD171">
    <cfRule type="containsBlanks" dxfId="451" priority="412">
      <formula>LEN(TRIM(BD171))=0</formula>
    </cfRule>
    <cfRule type="cellIs" dxfId="450" priority="413" operator="between">
      <formula>0.75</formula>
      <formula>1</formula>
    </cfRule>
    <cfRule type="cellIs" dxfId="449" priority="414" operator="between">
      <formula>0.5</formula>
      <formula>0.75</formula>
    </cfRule>
    <cfRule type="cellIs" dxfId="448" priority="415" operator="between">
      <formula>0</formula>
      <formula>0.25</formula>
    </cfRule>
    <cfRule type="cellIs" dxfId="447" priority="416" operator="between">
      <formula>0.25</formula>
      <formula>0.5</formula>
    </cfRule>
  </conditionalFormatting>
  <conditionalFormatting sqref="BD157">
    <cfRule type="containsBlanks" dxfId="446" priority="407">
      <formula>LEN(TRIM(BD157))=0</formula>
    </cfRule>
    <cfRule type="cellIs" dxfId="445" priority="408" operator="between">
      <formula>0.75</formula>
      <formula>1</formula>
    </cfRule>
    <cfRule type="cellIs" dxfId="444" priority="409" operator="between">
      <formula>0.5</formula>
      <formula>0.75</formula>
    </cfRule>
    <cfRule type="cellIs" dxfId="443" priority="410" operator="between">
      <formula>0</formula>
      <formula>0.25</formula>
    </cfRule>
    <cfRule type="cellIs" dxfId="442" priority="411" operator="between">
      <formula>0.25</formula>
      <formula>0.5</formula>
    </cfRule>
  </conditionalFormatting>
  <conditionalFormatting sqref="BD129">
    <cfRule type="containsBlanks" dxfId="441" priority="402">
      <formula>LEN(TRIM(BD129))=0</formula>
    </cfRule>
    <cfRule type="cellIs" dxfId="440" priority="403" operator="between">
      <formula>0.75</formula>
      <formula>1</formula>
    </cfRule>
    <cfRule type="cellIs" dxfId="439" priority="404" operator="between">
      <formula>0.5</formula>
      <formula>0.75</formula>
    </cfRule>
    <cfRule type="cellIs" dxfId="438" priority="405" operator="between">
      <formula>0</formula>
      <formula>0.25</formula>
    </cfRule>
    <cfRule type="cellIs" dxfId="437" priority="406" operator="between">
      <formula>0.25</formula>
      <formula>0.5</formula>
    </cfRule>
  </conditionalFormatting>
  <conditionalFormatting sqref="BD116">
    <cfRule type="containsBlanks" dxfId="436" priority="397">
      <formula>LEN(TRIM(BD116))=0</formula>
    </cfRule>
    <cfRule type="cellIs" dxfId="435" priority="398" operator="between">
      <formula>0.75</formula>
      <formula>1</formula>
    </cfRule>
    <cfRule type="cellIs" dxfId="434" priority="399" operator="between">
      <formula>0.5</formula>
      <formula>0.75</formula>
    </cfRule>
    <cfRule type="cellIs" dxfId="433" priority="400" operator="between">
      <formula>0</formula>
      <formula>0.25</formula>
    </cfRule>
    <cfRule type="cellIs" dxfId="432" priority="401" operator="between">
      <formula>0.25</formula>
      <formula>0.5</formula>
    </cfRule>
  </conditionalFormatting>
  <conditionalFormatting sqref="BD98">
    <cfRule type="containsBlanks" dxfId="431" priority="392">
      <formula>LEN(TRIM(BD98))=0</formula>
    </cfRule>
    <cfRule type="cellIs" dxfId="430" priority="393" operator="between">
      <formula>0.75</formula>
      <formula>1</formula>
    </cfRule>
    <cfRule type="cellIs" dxfId="429" priority="394" operator="between">
      <formula>0.5</formula>
      <formula>0.75</formula>
    </cfRule>
    <cfRule type="cellIs" dxfId="428" priority="395" operator="between">
      <formula>0</formula>
      <formula>0.25</formula>
    </cfRule>
    <cfRule type="cellIs" dxfId="427" priority="396" operator="between">
      <formula>0.25</formula>
      <formula>0.5</formula>
    </cfRule>
  </conditionalFormatting>
  <conditionalFormatting sqref="BD88">
    <cfRule type="containsBlanks" dxfId="426" priority="387">
      <formula>LEN(TRIM(BD88))=0</formula>
    </cfRule>
    <cfRule type="cellIs" dxfId="425" priority="388" operator="between">
      <formula>0.75</formula>
      <formula>1</formula>
    </cfRule>
    <cfRule type="cellIs" dxfId="424" priority="389" operator="between">
      <formula>0.5</formula>
      <formula>0.75</formula>
    </cfRule>
    <cfRule type="cellIs" dxfId="423" priority="390" operator="between">
      <formula>0</formula>
      <formula>0.25</formula>
    </cfRule>
    <cfRule type="cellIs" dxfId="422" priority="391" operator="between">
      <formula>0.25</formula>
      <formula>0.5</formula>
    </cfRule>
  </conditionalFormatting>
  <conditionalFormatting sqref="BD80">
    <cfRule type="containsBlanks" dxfId="421" priority="382">
      <formula>LEN(TRIM(BD80))=0</formula>
    </cfRule>
    <cfRule type="cellIs" dxfId="420" priority="383" operator="between">
      <formula>0.75</formula>
      <formula>1</formula>
    </cfRule>
    <cfRule type="cellIs" dxfId="419" priority="384" operator="between">
      <formula>0.5</formula>
      <formula>0.75</formula>
    </cfRule>
    <cfRule type="cellIs" dxfId="418" priority="385" operator="between">
      <formula>0</formula>
      <formula>0.25</formula>
    </cfRule>
    <cfRule type="cellIs" dxfId="417" priority="386" operator="between">
      <formula>0.25</formula>
      <formula>0.5</formula>
    </cfRule>
  </conditionalFormatting>
  <conditionalFormatting sqref="BD73">
    <cfRule type="containsBlanks" dxfId="416" priority="377">
      <formula>LEN(TRIM(BD73))=0</formula>
    </cfRule>
    <cfRule type="cellIs" dxfId="415" priority="378" operator="between">
      <formula>0.75</formula>
      <formula>1</formula>
    </cfRule>
    <cfRule type="cellIs" dxfId="414" priority="379" operator="between">
      <formula>0.5</formula>
      <formula>0.75</formula>
    </cfRule>
    <cfRule type="cellIs" dxfId="413" priority="380" operator="between">
      <formula>0</formula>
      <formula>0.25</formula>
    </cfRule>
    <cfRule type="cellIs" dxfId="412" priority="381" operator="between">
      <formula>0.25</formula>
      <formula>0.5</formula>
    </cfRule>
  </conditionalFormatting>
  <conditionalFormatting sqref="BD67">
    <cfRule type="containsBlanks" dxfId="411" priority="372">
      <formula>LEN(TRIM(BD67))=0</formula>
    </cfRule>
    <cfRule type="cellIs" dxfId="410" priority="373" operator="between">
      <formula>0.75</formula>
      <formula>1</formula>
    </cfRule>
    <cfRule type="cellIs" dxfId="409" priority="374" operator="between">
      <formula>0.5</formula>
      <formula>0.75</formula>
    </cfRule>
    <cfRule type="cellIs" dxfId="408" priority="375" operator="between">
      <formula>0</formula>
      <formula>0.25</formula>
    </cfRule>
    <cfRule type="cellIs" dxfId="407" priority="376" operator="between">
      <formula>0.25</formula>
      <formula>0.5</formula>
    </cfRule>
  </conditionalFormatting>
  <conditionalFormatting sqref="BD58:BD59">
    <cfRule type="containsBlanks" dxfId="406" priority="367">
      <formula>LEN(TRIM(BD58))=0</formula>
    </cfRule>
    <cfRule type="cellIs" dxfId="405" priority="368" operator="between">
      <formula>0.75</formula>
      <formula>1</formula>
    </cfRule>
    <cfRule type="cellIs" dxfId="404" priority="369" operator="between">
      <formula>0.5</formula>
      <formula>0.75</formula>
    </cfRule>
    <cfRule type="cellIs" dxfId="403" priority="370" operator="between">
      <formula>0</formula>
      <formula>0.25</formula>
    </cfRule>
    <cfRule type="cellIs" dxfId="402" priority="371" operator="between">
      <formula>0.25</formula>
      <formula>0.5</formula>
    </cfRule>
  </conditionalFormatting>
  <conditionalFormatting sqref="BD30:BD31">
    <cfRule type="containsBlanks" dxfId="401" priority="362">
      <formula>LEN(TRIM(BD30))=0</formula>
    </cfRule>
    <cfRule type="cellIs" dxfId="400" priority="363" operator="between">
      <formula>0.75</formula>
      <formula>1</formula>
    </cfRule>
    <cfRule type="cellIs" dxfId="399" priority="364" operator="between">
      <formula>0.5</formula>
      <formula>0.75</formula>
    </cfRule>
    <cfRule type="cellIs" dxfId="398" priority="365" operator="between">
      <formula>0</formula>
      <formula>0.25</formula>
    </cfRule>
    <cfRule type="cellIs" dxfId="397" priority="366" operator="between">
      <formula>0.25</formula>
      <formula>0.5</formula>
    </cfRule>
  </conditionalFormatting>
  <conditionalFormatting sqref="BD20:BD21">
    <cfRule type="containsBlanks" dxfId="396" priority="357">
      <formula>LEN(TRIM(BD20))=0</formula>
    </cfRule>
    <cfRule type="cellIs" dxfId="395" priority="358" operator="between">
      <formula>0.75</formula>
      <formula>1</formula>
    </cfRule>
    <cfRule type="cellIs" dxfId="394" priority="359" operator="between">
      <formula>0.5</formula>
      <formula>0.75</formula>
    </cfRule>
    <cfRule type="cellIs" dxfId="393" priority="360" operator="between">
      <formula>0</formula>
      <formula>0.25</formula>
    </cfRule>
    <cfRule type="cellIs" dxfId="392" priority="361" operator="between">
      <formula>0.25</formula>
      <formula>0.5</formula>
    </cfRule>
  </conditionalFormatting>
  <conditionalFormatting sqref="BH10:BH11">
    <cfRule type="containsBlanks" dxfId="391" priority="347">
      <formula>LEN(TRIM(BH10))=0</formula>
    </cfRule>
    <cfRule type="cellIs" dxfId="390" priority="348" operator="between">
      <formula>0.75</formula>
      <formula>1</formula>
    </cfRule>
    <cfRule type="cellIs" dxfId="389" priority="349" operator="between">
      <formula>0.5</formula>
      <formula>0.75</formula>
    </cfRule>
    <cfRule type="cellIs" dxfId="388" priority="350" operator="between">
      <formula>0</formula>
      <formula>0.25</formula>
    </cfRule>
    <cfRule type="cellIs" dxfId="387" priority="351" operator="between">
      <formula>0.25</formula>
      <formula>0.5</formula>
    </cfRule>
  </conditionalFormatting>
  <conditionalFormatting sqref="BH20:BH21">
    <cfRule type="containsBlanks" dxfId="386" priority="342">
      <formula>LEN(TRIM(BH20))=0</formula>
    </cfRule>
    <cfRule type="cellIs" dxfId="385" priority="343" operator="between">
      <formula>0.75</formula>
      <formula>1</formula>
    </cfRule>
    <cfRule type="cellIs" dxfId="384" priority="344" operator="between">
      <formula>0.5</formula>
      <formula>0.75</formula>
    </cfRule>
    <cfRule type="cellIs" dxfId="383" priority="345" operator="between">
      <formula>0</formula>
      <formula>0.25</formula>
    </cfRule>
    <cfRule type="cellIs" dxfId="382" priority="346" operator="between">
      <formula>0.25</formula>
      <formula>0.5</formula>
    </cfRule>
  </conditionalFormatting>
  <conditionalFormatting sqref="BH30:BH31">
    <cfRule type="containsBlanks" dxfId="381" priority="337">
      <formula>LEN(TRIM(BH30))=0</formula>
    </cfRule>
    <cfRule type="cellIs" dxfId="380" priority="338" operator="between">
      <formula>0.75</formula>
      <formula>1</formula>
    </cfRule>
    <cfRule type="cellIs" dxfId="379" priority="339" operator="between">
      <formula>0.5</formula>
      <formula>0.75</formula>
    </cfRule>
    <cfRule type="cellIs" dxfId="378" priority="340" operator="between">
      <formula>0</formula>
      <formula>0.25</formula>
    </cfRule>
    <cfRule type="cellIs" dxfId="377" priority="341" operator="between">
      <formula>0.25</formula>
      <formula>0.5</formula>
    </cfRule>
  </conditionalFormatting>
  <conditionalFormatting sqref="BH58:BH59">
    <cfRule type="containsBlanks" dxfId="376" priority="332">
      <formula>LEN(TRIM(BH58))=0</formula>
    </cfRule>
    <cfRule type="cellIs" dxfId="375" priority="333" operator="between">
      <formula>0.75</formula>
      <formula>1</formula>
    </cfRule>
    <cfRule type="cellIs" dxfId="374" priority="334" operator="between">
      <formula>0.5</formula>
      <formula>0.75</formula>
    </cfRule>
    <cfRule type="cellIs" dxfId="373" priority="335" operator="between">
      <formula>0</formula>
      <formula>0.25</formula>
    </cfRule>
    <cfRule type="cellIs" dxfId="372" priority="336" operator="between">
      <formula>0.25</formula>
      <formula>0.5</formula>
    </cfRule>
  </conditionalFormatting>
  <conditionalFormatting sqref="BH67">
    <cfRule type="containsBlanks" dxfId="371" priority="327">
      <formula>LEN(TRIM(BH67))=0</formula>
    </cfRule>
    <cfRule type="cellIs" dxfId="370" priority="328" operator="between">
      <formula>0.75</formula>
      <formula>1</formula>
    </cfRule>
    <cfRule type="cellIs" dxfId="369" priority="329" operator="between">
      <formula>0.5</formula>
      <formula>0.75</formula>
    </cfRule>
    <cfRule type="cellIs" dxfId="368" priority="330" operator="between">
      <formula>0</formula>
      <formula>0.25</formula>
    </cfRule>
    <cfRule type="cellIs" dxfId="367" priority="331" operator="between">
      <formula>0.25</formula>
      <formula>0.5</formula>
    </cfRule>
  </conditionalFormatting>
  <conditionalFormatting sqref="BH73">
    <cfRule type="containsBlanks" dxfId="366" priority="322">
      <formula>LEN(TRIM(BH73))=0</formula>
    </cfRule>
    <cfRule type="cellIs" dxfId="365" priority="323" operator="between">
      <formula>0.75</formula>
      <formula>1</formula>
    </cfRule>
    <cfRule type="cellIs" dxfId="364" priority="324" operator="between">
      <formula>0.5</formula>
      <formula>0.75</formula>
    </cfRule>
    <cfRule type="cellIs" dxfId="363" priority="325" operator="between">
      <formula>0</formula>
      <formula>0.25</formula>
    </cfRule>
    <cfRule type="cellIs" dxfId="362" priority="326" operator="between">
      <formula>0.25</formula>
      <formula>0.5</formula>
    </cfRule>
  </conditionalFormatting>
  <conditionalFormatting sqref="BH80">
    <cfRule type="containsBlanks" dxfId="361" priority="317">
      <formula>LEN(TRIM(BH80))=0</formula>
    </cfRule>
    <cfRule type="cellIs" dxfId="360" priority="318" operator="between">
      <formula>0.75</formula>
      <formula>1</formula>
    </cfRule>
    <cfRule type="cellIs" dxfId="359" priority="319" operator="between">
      <formula>0.5</formula>
      <formula>0.75</formula>
    </cfRule>
    <cfRule type="cellIs" dxfId="358" priority="320" operator="between">
      <formula>0</formula>
      <formula>0.25</formula>
    </cfRule>
    <cfRule type="cellIs" dxfId="357" priority="321" operator="between">
      <formula>0.25</formula>
      <formula>0.5</formula>
    </cfRule>
  </conditionalFormatting>
  <conditionalFormatting sqref="BH179">
    <cfRule type="containsBlanks" dxfId="356" priority="282">
      <formula>LEN(TRIM(BH179))=0</formula>
    </cfRule>
    <cfRule type="cellIs" dxfId="355" priority="283" operator="between">
      <formula>0.75</formula>
      <formula>1</formula>
    </cfRule>
    <cfRule type="cellIs" dxfId="354" priority="284" operator="between">
      <formula>0.5</formula>
      <formula>0.75</formula>
    </cfRule>
    <cfRule type="cellIs" dxfId="353" priority="285" operator="between">
      <formula>0</formula>
      <formula>0.25</formula>
    </cfRule>
    <cfRule type="cellIs" dxfId="352" priority="286" operator="between">
      <formula>0.25</formula>
      <formula>0.5</formula>
    </cfRule>
  </conditionalFormatting>
  <conditionalFormatting sqref="BH88">
    <cfRule type="containsBlanks" dxfId="351" priority="312">
      <formula>LEN(TRIM(BH88))=0</formula>
    </cfRule>
    <cfRule type="cellIs" dxfId="350" priority="313" operator="between">
      <formula>0.75</formula>
      <formula>1</formula>
    </cfRule>
    <cfRule type="cellIs" dxfId="349" priority="314" operator="between">
      <formula>0.5</formula>
      <formula>0.75</formula>
    </cfRule>
    <cfRule type="cellIs" dxfId="348" priority="315" operator="between">
      <formula>0</formula>
      <formula>0.25</formula>
    </cfRule>
    <cfRule type="cellIs" dxfId="347" priority="316" operator="between">
      <formula>0.25</formula>
      <formula>0.5</formula>
    </cfRule>
  </conditionalFormatting>
  <conditionalFormatting sqref="BH98">
    <cfRule type="containsBlanks" dxfId="346" priority="307">
      <formula>LEN(TRIM(BH98))=0</formula>
    </cfRule>
    <cfRule type="cellIs" dxfId="345" priority="308" operator="between">
      <formula>0.75</formula>
      <formula>1</formula>
    </cfRule>
    <cfRule type="cellIs" dxfId="344" priority="309" operator="between">
      <formula>0.5</formula>
      <formula>0.75</formula>
    </cfRule>
    <cfRule type="cellIs" dxfId="343" priority="310" operator="between">
      <formula>0</formula>
      <formula>0.25</formula>
    </cfRule>
    <cfRule type="cellIs" dxfId="342" priority="311" operator="between">
      <formula>0.25</formula>
      <formula>0.5</formula>
    </cfRule>
  </conditionalFormatting>
  <conditionalFormatting sqref="BH116">
    <cfRule type="containsBlanks" dxfId="341" priority="302">
      <formula>LEN(TRIM(BH116))=0</formula>
    </cfRule>
    <cfRule type="cellIs" dxfId="340" priority="303" operator="between">
      <formula>0.75</formula>
      <formula>1</formula>
    </cfRule>
    <cfRule type="cellIs" dxfId="339" priority="304" operator="between">
      <formula>0.5</formula>
      <formula>0.75</formula>
    </cfRule>
    <cfRule type="cellIs" dxfId="338" priority="305" operator="between">
      <formula>0</formula>
      <formula>0.25</formula>
    </cfRule>
    <cfRule type="cellIs" dxfId="337" priority="306" operator="between">
      <formula>0.25</formula>
      <formula>0.5</formula>
    </cfRule>
  </conditionalFormatting>
  <conditionalFormatting sqref="BH129">
    <cfRule type="containsBlanks" dxfId="336" priority="297">
      <formula>LEN(TRIM(BH129))=0</formula>
    </cfRule>
    <cfRule type="cellIs" dxfId="335" priority="298" operator="between">
      <formula>0.75</formula>
      <formula>1</formula>
    </cfRule>
    <cfRule type="cellIs" dxfId="334" priority="299" operator="between">
      <formula>0.5</formula>
      <formula>0.75</formula>
    </cfRule>
    <cfRule type="cellIs" dxfId="333" priority="300" operator="between">
      <formula>0</formula>
      <formula>0.25</formula>
    </cfRule>
    <cfRule type="cellIs" dxfId="332" priority="301" operator="between">
      <formula>0.25</formula>
      <formula>0.5</formula>
    </cfRule>
  </conditionalFormatting>
  <conditionalFormatting sqref="BH157">
    <cfRule type="containsBlanks" dxfId="331" priority="292">
      <formula>LEN(TRIM(BH157))=0</formula>
    </cfRule>
    <cfRule type="cellIs" dxfId="330" priority="293" operator="between">
      <formula>0.75</formula>
      <formula>1</formula>
    </cfRule>
    <cfRule type="cellIs" dxfId="329" priority="294" operator="between">
      <formula>0.5</formula>
      <formula>0.75</formula>
    </cfRule>
    <cfRule type="cellIs" dxfId="328" priority="295" operator="between">
      <formula>0</formula>
      <formula>0.25</formula>
    </cfRule>
    <cfRule type="cellIs" dxfId="327" priority="296" operator="between">
      <formula>0.25</formula>
      <formula>0.5</formula>
    </cfRule>
  </conditionalFormatting>
  <conditionalFormatting sqref="BL179">
    <cfRule type="containsBlanks" dxfId="326" priority="212">
      <formula>LEN(TRIM(BL179))=0</formula>
    </cfRule>
    <cfRule type="cellIs" dxfId="325" priority="213" operator="between">
      <formula>0.75</formula>
      <formula>1</formula>
    </cfRule>
    <cfRule type="cellIs" dxfId="324" priority="214" operator="between">
      <formula>0.5</formula>
      <formula>0.75</formula>
    </cfRule>
    <cfRule type="cellIs" dxfId="323" priority="215" operator="between">
      <formula>0</formula>
      <formula>0.25</formula>
    </cfRule>
    <cfRule type="cellIs" dxfId="322" priority="216" operator="between">
      <formula>0.25</formula>
      <formula>0.5</formula>
    </cfRule>
  </conditionalFormatting>
  <conditionalFormatting sqref="BH171">
    <cfRule type="containsBlanks" dxfId="321" priority="287">
      <formula>LEN(TRIM(BH171))=0</formula>
    </cfRule>
    <cfRule type="cellIs" dxfId="320" priority="288" operator="between">
      <formula>0.75</formula>
      <formula>1</formula>
    </cfRule>
    <cfRule type="cellIs" dxfId="319" priority="289" operator="between">
      <formula>0.5</formula>
      <formula>0.75</formula>
    </cfRule>
    <cfRule type="cellIs" dxfId="318" priority="290" operator="between">
      <formula>0</formula>
      <formula>0.25</formula>
    </cfRule>
    <cfRule type="cellIs" dxfId="317" priority="291" operator="between">
      <formula>0.25</formula>
      <formula>0.5</formula>
    </cfRule>
  </conditionalFormatting>
  <conditionalFormatting sqref="BP179">
    <cfRule type="containsBlanks" dxfId="316" priority="147">
      <formula>LEN(TRIM(BP179))=0</formula>
    </cfRule>
    <cfRule type="cellIs" dxfId="315" priority="148" operator="between">
      <formula>0.75</formula>
      <formula>1</formula>
    </cfRule>
    <cfRule type="cellIs" dxfId="314" priority="149" operator="between">
      <formula>0.5</formula>
      <formula>0.75</formula>
    </cfRule>
    <cfRule type="cellIs" dxfId="313" priority="150" operator="between">
      <formula>0</formula>
      <formula>0.25</formula>
    </cfRule>
    <cfRule type="cellIs" dxfId="312" priority="151" operator="between">
      <formula>0.25</formula>
      <formula>0.5</formula>
    </cfRule>
  </conditionalFormatting>
  <conditionalFormatting sqref="BL10:BL11">
    <cfRule type="containsBlanks" dxfId="311" priority="277">
      <formula>LEN(TRIM(BL10))=0</formula>
    </cfRule>
    <cfRule type="cellIs" dxfId="310" priority="278" operator="between">
      <formula>0.75</formula>
      <formula>1</formula>
    </cfRule>
    <cfRule type="cellIs" dxfId="309" priority="279" operator="between">
      <formula>0.5</formula>
      <formula>0.75</formula>
    </cfRule>
    <cfRule type="cellIs" dxfId="308" priority="280" operator="between">
      <formula>0</formula>
      <formula>0.25</formula>
    </cfRule>
    <cfRule type="cellIs" dxfId="307" priority="281" operator="between">
      <formula>0.25</formula>
      <formula>0.5</formula>
    </cfRule>
  </conditionalFormatting>
  <conditionalFormatting sqref="BL20:BL21">
    <cfRule type="containsBlanks" dxfId="306" priority="272">
      <formula>LEN(TRIM(BL20))=0</formula>
    </cfRule>
    <cfRule type="cellIs" dxfId="305" priority="273" operator="between">
      <formula>0.75</formula>
      <formula>1</formula>
    </cfRule>
    <cfRule type="cellIs" dxfId="304" priority="274" operator="between">
      <formula>0.5</formula>
      <formula>0.75</formula>
    </cfRule>
    <cfRule type="cellIs" dxfId="303" priority="275" operator="between">
      <formula>0</formula>
      <formula>0.25</formula>
    </cfRule>
    <cfRule type="cellIs" dxfId="302" priority="276" operator="between">
      <formula>0.25</formula>
      <formula>0.5</formula>
    </cfRule>
  </conditionalFormatting>
  <conditionalFormatting sqref="BL30:BL31">
    <cfRule type="containsBlanks" dxfId="301" priority="267">
      <formula>LEN(TRIM(BL30))=0</formula>
    </cfRule>
    <cfRule type="cellIs" dxfId="300" priority="268" operator="between">
      <formula>0.75</formula>
      <formula>1</formula>
    </cfRule>
    <cfRule type="cellIs" dxfId="299" priority="269" operator="between">
      <formula>0.5</formula>
      <formula>0.75</formula>
    </cfRule>
    <cfRule type="cellIs" dxfId="298" priority="270" operator="between">
      <formula>0</formula>
      <formula>0.25</formula>
    </cfRule>
    <cfRule type="cellIs" dxfId="297" priority="271" operator="between">
      <formula>0.25</formula>
      <formula>0.5</formula>
    </cfRule>
  </conditionalFormatting>
  <conditionalFormatting sqref="BL58:BL59">
    <cfRule type="containsBlanks" dxfId="296" priority="262">
      <formula>LEN(TRIM(BL58))=0</formula>
    </cfRule>
    <cfRule type="cellIs" dxfId="295" priority="263" operator="between">
      <formula>0.75</formula>
      <formula>1</formula>
    </cfRule>
    <cfRule type="cellIs" dxfId="294" priority="264" operator="between">
      <formula>0.5</formula>
      <formula>0.75</formula>
    </cfRule>
    <cfRule type="cellIs" dxfId="293" priority="265" operator="between">
      <formula>0</formula>
      <formula>0.25</formula>
    </cfRule>
    <cfRule type="cellIs" dxfId="292" priority="266" operator="between">
      <formula>0.25</formula>
      <formula>0.5</formula>
    </cfRule>
  </conditionalFormatting>
  <conditionalFormatting sqref="BL67">
    <cfRule type="containsBlanks" dxfId="291" priority="257">
      <formula>LEN(TRIM(BL67))=0</formula>
    </cfRule>
    <cfRule type="cellIs" dxfId="290" priority="258" operator="between">
      <formula>0.75</formula>
      <formula>1</formula>
    </cfRule>
    <cfRule type="cellIs" dxfId="289" priority="259" operator="between">
      <formula>0.5</formula>
      <formula>0.75</formula>
    </cfRule>
    <cfRule type="cellIs" dxfId="288" priority="260" operator="between">
      <formula>0</formula>
      <formula>0.25</formula>
    </cfRule>
    <cfRule type="cellIs" dxfId="287" priority="261" operator="between">
      <formula>0.25</formula>
      <formula>0.5</formula>
    </cfRule>
  </conditionalFormatting>
  <conditionalFormatting sqref="BT179">
    <cfRule type="containsBlanks" dxfId="286" priority="72">
      <formula>LEN(TRIM(BT179))=0</formula>
    </cfRule>
    <cfRule type="cellIs" dxfId="285" priority="73" operator="between">
      <formula>0.75</formula>
      <formula>1</formula>
    </cfRule>
    <cfRule type="cellIs" dxfId="284" priority="74" operator="between">
      <formula>0.5</formula>
      <formula>0.75</formula>
    </cfRule>
    <cfRule type="cellIs" dxfId="283" priority="75" operator="between">
      <formula>0</formula>
      <formula>0.25</formula>
    </cfRule>
    <cfRule type="cellIs" dxfId="282" priority="76" operator="between">
      <formula>0.25</formula>
      <formula>0.5</formula>
    </cfRule>
  </conditionalFormatting>
  <conditionalFormatting sqref="BL73">
    <cfRule type="containsBlanks" dxfId="281" priority="252">
      <formula>LEN(TRIM(BL73))=0</formula>
    </cfRule>
    <cfRule type="cellIs" dxfId="280" priority="253" operator="between">
      <formula>0.75</formula>
      <formula>1</formula>
    </cfRule>
    <cfRule type="cellIs" dxfId="279" priority="254" operator="between">
      <formula>0.5</formula>
      <formula>0.75</formula>
    </cfRule>
    <cfRule type="cellIs" dxfId="278" priority="255" operator="between">
      <formula>0</formula>
      <formula>0.25</formula>
    </cfRule>
    <cfRule type="cellIs" dxfId="277" priority="256" operator="between">
      <formula>0.25</formula>
      <formula>0.5</formula>
    </cfRule>
  </conditionalFormatting>
  <conditionalFormatting sqref="BL80">
    <cfRule type="containsBlanks" dxfId="276" priority="247">
      <formula>LEN(TRIM(BL80))=0</formula>
    </cfRule>
    <cfRule type="cellIs" dxfId="275" priority="248" operator="between">
      <formula>0.75</formula>
      <formula>1</formula>
    </cfRule>
    <cfRule type="cellIs" dxfId="274" priority="249" operator="between">
      <formula>0.5</formula>
      <formula>0.75</formula>
    </cfRule>
    <cfRule type="cellIs" dxfId="273" priority="250" operator="between">
      <formula>0</formula>
      <formula>0.25</formula>
    </cfRule>
    <cfRule type="cellIs" dxfId="272" priority="251" operator="between">
      <formula>0.25</formula>
      <formula>0.5</formula>
    </cfRule>
  </conditionalFormatting>
  <conditionalFormatting sqref="BL88">
    <cfRule type="containsBlanks" dxfId="271" priority="242">
      <formula>LEN(TRIM(BL88))=0</formula>
    </cfRule>
    <cfRule type="cellIs" dxfId="270" priority="243" operator="between">
      <formula>0.75</formula>
      <formula>1</formula>
    </cfRule>
    <cfRule type="cellIs" dxfId="269" priority="244" operator="between">
      <formula>0.5</formula>
      <formula>0.75</formula>
    </cfRule>
    <cfRule type="cellIs" dxfId="268" priority="245" operator="between">
      <formula>0</formula>
      <formula>0.25</formula>
    </cfRule>
    <cfRule type="cellIs" dxfId="267" priority="246" operator="between">
      <formula>0.25</formula>
      <formula>0.5</formula>
    </cfRule>
  </conditionalFormatting>
  <conditionalFormatting sqref="BL98">
    <cfRule type="containsBlanks" dxfId="266" priority="237">
      <formula>LEN(TRIM(BL98))=0</formula>
    </cfRule>
    <cfRule type="cellIs" dxfId="265" priority="238" operator="between">
      <formula>0.75</formula>
      <formula>1</formula>
    </cfRule>
    <cfRule type="cellIs" dxfId="264" priority="239" operator="between">
      <formula>0.5</formula>
      <formula>0.75</formula>
    </cfRule>
    <cfRule type="cellIs" dxfId="263" priority="240" operator="between">
      <formula>0</formula>
      <formula>0.25</formula>
    </cfRule>
    <cfRule type="cellIs" dxfId="262" priority="241" operator="between">
      <formula>0.25</formula>
      <formula>0.5</formula>
    </cfRule>
  </conditionalFormatting>
  <conditionalFormatting sqref="BL116">
    <cfRule type="containsBlanks" dxfId="261" priority="232">
      <formula>LEN(TRIM(BL116))=0</formula>
    </cfRule>
    <cfRule type="cellIs" dxfId="260" priority="233" operator="between">
      <formula>0.75</formula>
      <formula>1</formula>
    </cfRule>
    <cfRule type="cellIs" dxfId="259" priority="234" operator="between">
      <formula>0.5</formula>
      <formula>0.75</formula>
    </cfRule>
    <cfRule type="cellIs" dxfId="258" priority="235" operator="between">
      <formula>0</formula>
      <formula>0.25</formula>
    </cfRule>
    <cfRule type="cellIs" dxfId="257" priority="236" operator="between">
      <formula>0.25</formula>
      <formula>0.5</formula>
    </cfRule>
  </conditionalFormatting>
  <conditionalFormatting sqref="BL129">
    <cfRule type="containsBlanks" dxfId="256" priority="227">
      <formula>LEN(TRIM(BL129))=0</formula>
    </cfRule>
    <cfRule type="cellIs" dxfId="255" priority="228" operator="between">
      <formula>0.75</formula>
      <formula>1</formula>
    </cfRule>
    <cfRule type="cellIs" dxfId="254" priority="229" operator="between">
      <formula>0.5</formula>
      <formula>0.75</formula>
    </cfRule>
    <cfRule type="cellIs" dxfId="253" priority="230" operator="between">
      <formula>0</formula>
      <formula>0.25</formula>
    </cfRule>
    <cfRule type="cellIs" dxfId="252" priority="231" operator="between">
      <formula>0.25</formula>
      <formula>0.5</formula>
    </cfRule>
  </conditionalFormatting>
  <conditionalFormatting sqref="BL157">
    <cfRule type="containsBlanks" dxfId="251" priority="222">
      <formula>LEN(TRIM(BL157))=0</formula>
    </cfRule>
    <cfRule type="cellIs" dxfId="250" priority="223" operator="between">
      <formula>0.75</formula>
      <formula>1</formula>
    </cfRule>
    <cfRule type="cellIs" dxfId="249" priority="224" operator="between">
      <formula>0.5</formula>
      <formula>0.75</formula>
    </cfRule>
    <cfRule type="cellIs" dxfId="248" priority="225" operator="between">
      <formula>0</formula>
      <formula>0.25</formula>
    </cfRule>
    <cfRule type="cellIs" dxfId="247" priority="226" operator="between">
      <formula>0.25</formula>
      <formula>0.5</formula>
    </cfRule>
  </conditionalFormatting>
  <conditionalFormatting sqref="BL171">
    <cfRule type="containsBlanks" dxfId="246" priority="217">
      <formula>LEN(TRIM(BL171))=0</formula>
    </cfRule>
    <cfRule type="cellIs" dxfId="245" priority="218" operator="between">
      <formula>0.75</formula>
      <formula>1</formula>
    </cfRule>
    <cfRule type="cellIs" dxfId="244" priority="219" operator="between">
      <formula>0.5</formula>
      <formula>0.75</formula>
    </cfRule>
    <cfRule type="cellIs" dxfId="243" priority="220" operator="between">
      <formula>0</formula>
      <formula>0.25</formula>
    </cfRule>
    <cfRule type="cellIs" dxfId="242" priority="221" operator="between">
      <formula>0.25</formula>
      <formula>0.5</formula>
    </cfRule>
  </conditionalFormatting>
  <conditionalFormatting sqref="BP10:BP11">
    <cfRule type="containsBlanks" dxfId="241" priority="207">
      <formula>LEN(TRIM(BP10))=0</formula>
    </cfRule>
    <cfRule type="cellIs" dxfId="240" priority="208" operator="between">
      <formula>0.75</formula>
      <formula>1</formula>
    </cfRule>
    <cfRule type="cellIs" dxfId="239" priority="209" operator="between">
      <formula>0.5</formula>
      <formula>0.75</formula>
    </cfRule>
    <cfRule type="cellIs" dxfId="238" priority="210" operator="between">
      <formula>0</formula>
      <formula>0.25</formula>
    </cfRule>
    <cfRule type="cellIs" dxfId="237" priority="211" operator="between">
      <formula>0.25</formula>
      <formula>0.5</formula>
    </cfRule>
  </conditionalFormatting>
  <conditionalFormatting sqref="BP20:BP21">
    <cfRule type="containsBlanks" dxfId="236" priority="202">
      <formula>LEN(TRIM(BP20))=0</formula>
    </cfRule>
    <cfRule type="cellIs" dxfId="235" priority="203" operator="between">
      <formula>0.75</formula>
      <formula>1</formula>
    </cfRule>
    <cfRule type="cellIs" dxfId="234" priority="204" operator="between">
      <formula>0.5</formula>
      <formula>0.75</formula>
    </cfRule>
    <cfRule type="cellIs" dxfId="233" priority="205" operator="between">
      <formula>0</formula>
      <formula>0.25</formula>
    </cfRule>
    <cfRule type="cellIs" dxfId="232" priority="206" operator="between">
      <formula>0.25</formula>
      <formula>0.5</formula>
    </cfRule>
  </conditionalFormatting>
  <conditionalFormatting sqref="BP58:BP59">
    <cfRule type="containsBlanks" dxfId="231" priority="197">
      <formula>LEN(TRIM(BP58))=0</formula>
    </cfRule>
    <cfRule type="cellIs" dxfId="230" priority="198" operator="between">
      <formula>0.75</formula>
      <formula>1</formula>
    </cfRule>
    <cfRule type="cellIs" dxfId="229" priority="199" operator="between">
      <formula>0.5</formula>
      <formula>0.75</formula>
    </cfRule>
    <cfRule type="cellIs" dxfId="228" priority="200" operator="between">
      <formula>0</formula>
      <formula>0.25</formula>
    </cfRule>
    <cfRule type="cellIs" dxfId="227" priority="201" operator="between">
      <formula>0.25</formula>
      <formula>0.5</formula>
    </cfRule>
  </conditionalFormatting>
  <conditionalFormatting sqref="BP67">
    <cfRule type="containsBlanks" dxfId="226" priority="192">
      <formula>LEN(TRIM(BP67))=0</formula>
    </cfRule>
    <cfRule type="cellIs" dxfId="225" priority="193" operator="between">
      <formula>0.75</formula>
      <formula>1</formula>
    </cfRule>
    <cfRule type="cellIs" dxfId="224" priority="194" operator="between">
      <formula>0.5</formula>
      <formula>0.75</formula>
    </cfRule>
    <cfRule type="cellIs" dxfId="223" priority="195" operator="between">
      <formula>0</formula>
      <formula>0.25</formula>
    </cfRule>
    <cfRule type="cellIs" dxfId="222" priority="196" operator="between">
      <formula>0.25</formula>
      <formula>0.5</formula>
    </cfRule>
  </conditionalFormatting>
  <conditionalFormatting sqref="BP73">
    <cfRule type="containsBlanks" dxfId="221" priority="187">
      <formula>LEN(TRIM(BP73))=0</formula>
    </cfRule>
    <cfRule type="cellIs" dxfId="220" priority="188" operator="between">
      <formula>0.75</formula>
      <formula>1</formula>
    </cfRule>
    <cfRule type="cellIs" dxfId="219" priority="189" operator="between">
      <formula>0.5</formula>
      <formula>0.75</formula>
    </cfRule>
    <cfRule type="cellIs" dxfId="218" priority="190" operator="between">
      <formula>0</formula>
      <formula>0.25</formula>
    </cfRule>
    <cfRule type="cellIs" dxfId="217" priority="191" operator="between">
      <formula>0.25</formula>
      <formula>0.5</formula>
    </cfRule>
  </conditionalFormatting>
  <conditionalFormatting sqref="BP80">
    <cfRule type="containsBlanks" dxfId="216" priority="182">
      <formula>LEN(TRIM(BP80))=0</formula>
    </cfRule>
    <cfRule type="cellIs" dxfId="215" priority="183" operator="between">
      <formula>0.75</formula>
      <formula>1</formula>
    </cfRule>
    <cfRule type="cellIs" dxfId="214" priority="184" operator="between">
      <formula>0.5</formula>
      <formula>0.75</formula>
    </cfRule>
    <cfRule type="cellIs" dxfId="213" priority="185" operator="between">
      <formula>0</formula>
      <formula>0.25</formula>
    </cfRule>
    <cfRule type="cellIs" dxfId="212" priority="186" operator="between">
      <formula>0.25</formula>
      <formula>0.5</formula>
    </cfRule>
  </conditionalFormatting>
  <conditionalFormatting sqref="BP88">
    <cfRule type="containsBlanks" dxfId="211" priority="177">
      <formula>LEN(TRIM(BP88))=0</formula>
    </cfRule>
    <cfRule type="cellIs" dxfId="210" priority="178" operator="between">
      <formula>0.75</formula>
      <formula>1</formula>
    </cfRule>
    <cfRule type="cellIs" dxfId="209" priority="179" operator="between">
      <formula>0.5</formula>
      <formula>0.75</formula>
    </cfRule>
    <cfRule type="cellIs" dxfId="208" priority="180" operator="between">
      <formula>0</formula>
      <formula>0.25</formula>
    </cfRule>
    <cfRule type="cellIs" dxfId="207" priority="181" operator="between">
      <formula>0.25</formula>
      <formula>0.5</formula>
    </cfRule>
  </conditionalFormatting>
  <conditionalFormatting sqref="BP98">
    <cfRule type="containsBlanks" dxfId="206" priority="172">
      <formula>LEN(TRIM(BP98))=0</formula>
    </cfRule>
    <cfRule type="cellIs" dxfId="205" priority="173" operator="between">
      <formula>0.75</formula>
      <formula>1</formula>
    </cfRule>
    <cfRule type="cellIs" dxfId="204" priority="174" operator="between">
      <formula>0.5</formula>
      <formula>0.75</formula>
    </cfRule>
    <cfRule type="cellIs" dxfId="203" priority="175" operator="between">
      <formula>0</formula>
      <formula>0.25</formula>
    </cfRule>
    <cfRule type="cellIs" dxfId="202" priority="176" operator="between">
      <formula>0.25</formula>
      <formula>0.5</formula>
    </cfRule>
  </conditionalFormatting>
  <conditionalFormatting sqref="BP116">
    <cfRule type="containsBlanks" dxfId="201" priority="167">
      <formula>LEN(TRIM(BP116))=0</formula>
    </cfRule>
    <cfRule type="cellIs" dxfId="200" priority="168" operator="between">
      <formula>0.75</formula>
      <formula>1</formula>
    </cfRule>
    <cfRule type="cellIs" dxfId="199" priority="169" operator="between">
      <formula>0.5</formula>
      <formula>0.75</formula>
    </cfRule>
    <cfRule type="cellIs" dxfId="198" priority="170" operator="between">
      <formula>0</formula>
      <formula>0.25</formula>
    </cfRule>
    <cfRule type="cellIs" dxfId="197" priority="171" operator="between">
      <formula>0.25</formula>
      <formula>0.5</formula>
    </cfRule>
  </conditionalFormatting>
  <conditionalFormatting sqref="BP129">
    <cfRule type="containsBlanks" dxfId="196" priority="162">
      <formula>LEN(TRIM(BP129))=0</formula>
    </cfRule>
    <cfRule type="cellIs" dxfId="195" priority="163" operator="between">
      <formula>0.75</formula>
      <formula>1</formula>
    </cfRule>
    <cfRule type="cellIs" dxfId="194" priority="164" operator="between">
      <formula>0.5</formula>
      <formula>0.75</formula>
    </cfRule>
    <cfRule type="cellIs" dxfId="193" priority="165" operator="between">
      <formula>0</formula>
      <formula>0.25</formula>
    </cfRule>
    <cfRule type="cellIs" dxfId="192" priority="166" operator="between">
      <formula>0.25</formula>
      <formula>0.5</formula>
    </cfRule>
  </conditionalFormatting>
  <conditionalFormatting sqref="BP157">
    <cfRule type="containsBlanks" dxfId="191" priority="157">
      <formula>LEN(TRIM(BP157))=0</formula>
    </cfRule>
    <cfRule type="cellIs" dxfId="190" priority="158" operator="between">
      <formula>0.75</formula>
      <formula>1</formula>
    </cfRule>
    <cfRule type="cellIs" dxfId="189" priority="159" operator="between">
      <formula>0.5</formula>
      <formula>0.75</formula>
    </cfRule>
    <cfRule type="cellIs" dxfId="188" priority="160" operator="between">
      <formula>0</formula>
      <formula>0.25</formula>
    </cfRule>
    <cfRule type="cellIs" dxfId="187" priority="161" operator="between">
      <formula>0.25</formula>
      <formula>0.5</formula>
    </cfRule>
  </conditionalFormatting>
  <conditionalFormatting sqref="BP171">
    <cfRule type="containsBlanks" dxfId="186" priority="152">
      <formula>LEN(TRIM(BP171))=0</formula>
    </cfRule>
    <cfRule type="cellIs" dxfId="185" priority="153" operator="between">
      <formula>0.75</formula>
      <formula>1</formula>
    </cfRule>
    <cfRule type="cellIs" dxfId="184" priority="154" operator="between">
      <formula>0.5</formula>
      <formula>0.75</formula>
    </cfRule>
    <cfRule type="cellIs" dxfId="183" priority="155" operator="between">
      <formula>0</formula>
      <formula>0.25</formula>
    </cfRule>
    <cfRule type="cellIs" dxfId="182" priority="156" operator="between">
      <formula>0.25</formula>
      <formula>0.5</formula>
    </cfRule>
  </conditionalFormatting>
  <conditionalFormatting sqref="BT10:BT11">
    <cfRule type="containsBlanks" dxfId="181" priority="142">
      <formula>LEN(TRIM(BT10))=0</formula>
    </cfRule>
    <cfRule type="cellIs" dxfId="180" priority="143" operator="between">
      <formula>0.75</formula>
      <formula>1</formula>
    </cfRule>
    <cfRule type="cellIs" dxfId="179" priority="144" operator="between">
      <formula>0.5</formula>
      <formula>0.75</formula>
    </cfRule>
    <cfRule type="cellIs" dxfId="178" priority="145" operator="between">
      <formula>0</formula>
      <formula>0.25</formula>
    </cfRule>
    <cfRule type="cellIs" dxfId="177" priority="146" operator="between">
      <formula>0.25</formula>
      <formula>0.5</formula>
    </cfRule>
  </conditionalFormatting>
  <conditionalFormatting sqref="BT20:BT21">
    <cfRule type="containsBlanks" dxfId="176" priority="137">
      <formula>LEN(TRIM(BT20))=0</formula>
    </cfRule>
    <cfRule type="cellIs" dxfId="175" priority="138" operator="between">
      <formula>0.75</formula>
      <formula>1</formula>
    </cfRule>
    <cfRule type="cellIs" dxfId="174" priority="139" operator="between">
      <formula>0.5</formula>
      <formula>0.75</formula>
    </cfRule>
    <cfRule type="cellIs" dxfId="173" priority="140" operator="between">
      <formula>0</formula>
      <formula>0.25</formula>
    </cfRule>
    <cfRule type="cellIs" dxfId="172" priority="141" operator="between">
      <formula>0.25</formula>
      <formula>0.5</formula>
    </cfRule>
  </conditionalFormatting>
  <conditionalFormatting sqref="BP30:BP31">
    <cfRule type="containsBlanks" dxfId="171" priority="132">
      <formula>LEN(TRIM(BP30))=0</formula>
    </cfRule>
    <cfRule type="cellIs" dxfId="170" priority="133" operator="between">
      <formula>0.75</formula>
      <formula>1</formula>
    </cfRule>
    <cfRule type="cellIs" dxfId="169" priority="134" operator="between">
      <formula>0.5</formula>
      <formula>0.75</formula>
    </cfRule>
    <cfRule type="cellIs" dxfId="168" priority="135" operator="between">
      <formula>0</formula>
      <formula>0.25</formula>
    </cfRule>
    <cfRule type="cellIs" dxfId="167" priority="136" operator="between">
      <formula>0.25</formula>
      <formula>0.5</formula>
    </cfRule>
  </conditionalFormatting>
  <conditionalFormatting sqref="BT30:BT31">
    <cfRule type="containsBlanks" dxfId="166" priority="127">
      <formula>LEN(TRIM(BT30))=0</formula>
    </cfRule>
    <cfRule type="cellIs" dxfId="165" priority="128" operator="between">
      <formula>0.75</formula>
      <formula>1</formula>
    </cfRule>
    <cfRule type="cellIs" dxfId="164" priority="129" operator="between">
      <formula>0.5</formula>
      <formula>0.75</formula>
    </cfRule>
    <cfRule type="cellIs" dxfId="163" priority="130" operator="between">
      <formula>0</formula>
      <formula>0.25</formula>
    </cfRule>
    <cfRule type="cellIs" dxfId="162" priority="131" operator="between">
      <formula>0.25</formula>
      <formula>0.5</formula>
    </cfRule>
  </conditionalFormatting>
  <conditionalFormatting sqref="BT58:BT59">
    <cfRule type="containsBlanks" dxfId="161" priority="122">
      <formula>LEN(TRIM(BT58))=0</formula>
    </cfRule>
    <cfRule type="cellIs" dxfId="160" priority="123" operator="between">
      <formula>0.75</formula>
      <formula>1</formula>
    </cfRule>
    <cfRule type="cellIs" dxfId="159" priority="124" operator="between">
      <formula>0.5</formula>
      <formula>0.75</formula>
    </cfRule>
    <cfRule type="cellIs" dxfId="158" priority="125" operator="between">
      <formula>0</formula>
      <formula>0.25</formula>
    </cfRule>
    <cfRule type="cellIs" dxfId="157" priority="126" operator="between">
      <formula>0.25</formula>
      <formula>0.5</formula>
    </cfRule>
  </conditionalFormatting>
  <conditionalFormatting sqref="BT67">
    <cfRule type="containsBlanks" dxfId="156" priority="117">
      <formula>LEN(TRIM(BT67))=0</formula>
    </cfRule>
    <cfRule type="cellIs" dxfId="155" priority="118" operator="between">
      <formula>0.75</formula>
      <formula>1</formula>
    </cfRule>
    <cfRule type="cellIs" dxfId="154" priority="119" operator="between">
      <formula>0.5</formula>
      <formula>0.75</formula>
    </cfRule>
    <cfRule type="cellIs" dxfId="153" priority="120" operator="between">
      <formula>0</formula>
      <formula>0.25</formula>
    </cfRule>
    <cfRule type="cellIs" dxfId="152" priority="121" operator="between">
      <formula>0.25</formula>
      <formula>0.5</formula>
    </cfRule>
  </conditionalFormatting>
  <conditionalFormatting sqref="BT73">
    <cfRule type="containsBlanks" dxfId="151" priority="112">
      <formula>LEN(TRIM(BT73))=0</formula>
    </cfRule>
    <cfRule type="cellIs" dxfId="150" priority="113" operator="between">
      <formula>0.75</formula>
      <formula>1</formula>
    </cfRule>
    <cfRule type="cellIs" dxfId="149" priority="114" operator="between">
      <formula>0.5</formula>
      <formula>0.75</formula>
    </cfRule>
    <cfRule type="cellIs" dxfId="148" priority="115" operator="between">
      <formula>0</formula>
      <formula>0.25</formula>
    </cfRule>
    <cfRule type="cellIs" dxfId="147" priority="116" operator="between">
      <formula>0.25</formula>
      <formula>0.5</formula>
    </cfRule>
  </conditionalFormatting>
  <conditionalFormatting sqref="BT80">
    <cfRule type="containsBlanks" dxfId="146" priority="107">
      <formula>LEN(TRIM(BT80))=0</formula>
    </cfRule>
    <cfRule type="cellIs" dxfId="145" priority="108" operator="between">
      <formula>0.75</formula>
      <formula>1</formula>
    </cfRule>
    <cfRule type="cellIs" dxfId="144" priority="109" operator="between">
      <formula>0.5</formula>
      <formula>0.75</formula>
    </cfRule>
    <cfRule type="cellIs" dxfId="143" priority="110" operator="between">
      <formula>0</formula>
      <formula>0.25</formula>
    </cfRule>
    <cfRule type="cellIs" dxfId="142" priority="111" operator="between">
      <formula>0.25</formula>
      <formula>0.5</formula>
    </cfRule>
  </conditionalFormatting>
  <conditionalFormatting sqref="BT88">
    <cfRule type="containsBlanks" dxfId="141" priority="102">
      <formula>LEN(TRIM(BT88))=0</formula>
    </cfRule>
    <cfRule type="cellIs" dxfId="140" priority="103" operator="between">
      <formula>0.75</formula>
      <formula>1</formula>
    </cfRule>
    <cfRule type="cellIs" dxfId="139" priority="104" operator="between">
      <formula>0.5</formula>
      <formula>0.75</formula>
    </cfRule>
    <cfRule type="cellIs" dxfId="138" priority="105" operator="between">
      <formula>0</formula>
      <formula>0.25</formula>
    </cfRule>
    <cfRule type="cellIs" dxfId="137" priority="106" operator="between">
      <formula>0.25</formula>
      <formula>0.5</formula>
    </cfRule>
  </conditionalFormatting>
  <conditionalFormatting sqref="BT98">
    <cfRule type="containsBlanks" dxfId="136" priority="97">
      <formula>LEN(TRIM(BT98))=0</formula>
    </cfRule>
    <cfRule type="cellIs" dxfId="135" priority="98" operator="between">
      <formula>0.75</formula>
      <formula>1</formula>
    </cfRule>
    <cfRule type="cellIs" dxfId="134" priority="99" operator="between">
      <formula>0.5</formula>
      <formula>0.75</formula>
    </cfRule>
    <cfRule type="cellIs" dxfId="133" priority="100" operator="between">
      <formula>0</formula>
      <formula>0.25</formula>
    </cfRule>
    <cfRule type="cellIs" dxfId="132" priority="101" operator="between">
      <formula>0.25</formula>
      <formula>0.5</formula>
    </cfRule>
  </conditionalFormatting>
  <conditionalFormatting sqref="BT116">
    <cfRule type="containsBlanks" dxfId="131" priority="92">
      <formula>LEN(TRIM(BT116))=0</formula>
    </cfRule>
    <cfRule type="cellIs" dxfId="130" priority="93" operator="between">
      <formula>0.75</formula>
      <formula>1</formula>
    </cfRule>
    <cfRule type="cellIs" dxfId="129" priority="94" operator="between">
      <formula>0.5</formula>
      <formula>0.75</formula>
    </cfRule>
    <cfRule type="cellIs" dxfId="128" priority="95" operator="between">
      <formula>0</formula>
      <formula>0.25</formula>
    </cfRule>
    <cfRule type="cellIs" dxfId="127" priority="96" operator="between">
      <formula>0.25</formula>
      <formula>0.5</formula>
    </cfRule>
  </conditionalFormatting>
  <conditionalFormatting sqref="BT129">
    <cfRule type="containsBlanks" dxfId="126" priority="87">
      <formula>LEN(TRIM(BT129))=0</formula>
    </cfRule>
    <cfRule type="cellIs" dxfId="125" priority="88" operator="between">
      <formula>0.75</formula>
      <formula>1</formula>
    </cfRule>
    <cfRule type="cellIs" dxfId="124" priority="89" operator="between">
      <formula>0.5</formula>
      <formula>0.75</formula>
    </cfRule>
    <cfRule type="cellIs" dxfId="123" priority="90" operator="between">
      <formula>0</formula>
      <formula>0.25</formula>
    </cfRule>
    <cfRule type="cellIs" dxfId="122" priority="91" operator="between">
      <formula>0.25</formula>
      <formula>0.5</formula>
    </cfRule>
  </conditionalFormatting>
  <conditionalFormatting sqref="BT157">
    <cfRule type="containsBlanks" dxfId="121" priority="82">
      <formula>LEN(TRIM(BT157))=0</formula>
    </cfRule>
    <cfRule type="cellIs" dxfId="120" priority="83" operator="between">
      <formula>0.75</formula>
      <formula>1</formula>
    </cfRule>
    <cfRule type="cellIs" dxfId="119" priority="84" operator="between">
      <formula>0.5</formula>
      <formula>0.75</formula>
    </cfRule>
    <cfRule type="cellIs" dxfId="118" priority="85" operator="between">
      <formula>0</formula>
      <formula>0.25</formula>
    </cfRule>
    <cfRule type="cellIs" dxfId="117" priority="86" operator="between">
      <formula>0.25</formula>
      <formula>0.5</formula>
    </cfRule>
  </conditionalFormatting>
  <conditionalFormatting sqref="BT171">
    <cfRule type="containsBlanks" dxfId="116" priority="77">
      <formula>LEN(TRIM(BT171))=0</formula>
    </cfRule>
    <cfRule type="cellIs" dxfId="115" priority="78" operator="between">
      <formula>0.75</formula>
      <formula>1</formula>
    </cfRule>
    <cfRule type="cellIs" dxfId="114" priority="79" operator="between">
      <formula>0.5</formula>
      <formula>0.75</formula>
    </cfRule>
    <cfRule type="cellIs" dxfId="113" priority="80" operator="between">
      <formula>0</formula>
      <formula>0.25</formula>
    </cfRule>
    <cfRule type="cellIs" dxfId="112" priority="81" operator="between">
      <formula>0.25</formula>
      <formula>0.5</formula>
    </cfRule>
  </conditionalFormatting>
  <conditionalFormatting sqref="BX10:BX11">
    <cfRule type="containsBlanks" dxfId="111" priority="67">
      <formula>LEN(TRIM(BX10))=0</formula>
    </cfRule>
    <cfRule type="cellIs" dxfId="110" priority="68" operator="between">
      <formula>0.75</formula>
      <formula>1</formula>
    </cfRule>
    <cfRule type="cellIs" dxfId="109" priority="69" operator="between">
      <formula>0.5</formula>
      <formula>0.75</formula>
    </cfRule>
    <cfRule type="cellIs" dxfId="108" priority="70" operator="between">
      <formula>0</formula>
      <formula>0.25</formula>
    </cfRule>
    <cfRule type="cellIs" dxfId="107" priority="71" operator="between">
      <formula>0.25</formula>
      <formula>0.5</formula>
    </cfRule>
  </conditionalFormatting>
  <conditionalFormatting sqref="BX20:BX21">
    <cfRule type="containsBlanks" dxfId="106" priority="62">
      <formula>LEN(TRIM(BX20))=0</formula>
    </cfRule>
    <cfRule type="cellIs" dxfId="105" priority="63" operator="between">
      <formula>0.75</formula>
      <formula>1</formula>
    </cfRule>
    <cfRule type="cellIs" dxfId="104" priority="64" operator="between">
      <formula>0.5</formula>
      <formula>0.75</formula>
    </cfRule>
    <cfRule type="cellIs" dxfId="103" priority="65" operator="between">
      <formula>0</formula>
      <formula>0.25</formula>
    </cfRule>
    <cfRule type="cellIs" dxfId="102" priority="66" operator="between">
      <formula>0.25</formula>
      <formula>0.5</formula>
    </cfRule>
  </conditionalFormatting>
  <conditionalFormatting sqref="BX30:BX31">
    <cfRule type="containsBlanks" dxfId="101" priority="57">
      <formula>LEN(TRIM(BX30))=0</formula>
    </cfRule>
    <cfRule type="cellIs" dxfId="100" priority="58" operator="between">
      <formula>0.75</formula>
      <formula>1</formula>
    </cfRule>
    <cfRule type="cellIs" dxfId="99" priority="59" operator="between">
      <formula>0.5</formula>
      <formula>0.75</formula>
    </cfRule>
    <cfRule type="cellIs" dxfId="98" priority="60" operator="between">
      <formula>0</formula>
      <formula>0.25</formula>
    </cfRule>
    <cfRule type="cellIs" dxfId="97" priority="61" operator="between">
      <formula>0.25</formula>
      <formula>0.5</formula>
    </cfRule>
  </conditionalFormatting>
  <conditionalFormatting sqref="BX58:BX59">
    <cfRule type="containsBlanks" dxfId="96" priority="52">
      <formula>LEN(TRIM(BX58))=0</formula>
    </cfRule>
    <cfRule type="cellIs" dxfId="95" priority="53" operator="between">
      <formula>0.75</formula>
      <formula>1</formula>
    </cfRule>
    <cfRule type="cellIs" dxfId="94" priority="54" operator="between">
      <formula>0.5</formula>
      <formula>0.75</formula>
    </cfRule>
    <cfRule type="cellIs" dxfId="93" priority="55" operator="between">
      <formula>0</formula>
      <formula>0.25</formula>
    </cfRule>
    <cfRule type="cellIs" dxfId="92" priority="56" operator="between">
      <formula>0.25</formula>
      <formula>0.5</formula>
    </cfRule>
  </conditionalFormatting>
  <conditionalFormatting sqref="BX67">
    <cfRule type="containsBlanks" dxfId="91" priority="47">
      <formula>LEN(TRIM(BX67))=0</formula>
    </cfRule>
    <cfRule type="cellIs" dxfId="90" priority="48" operator="between">
      <formula>0.75</formula>
      <formula>1</formula>
    </cfRule>
    <cfRule type="cellIs" dxfId="89" priority="49" operator="between">
      <formula>0.5</formula>
      <formula>0.75</formula>
    </cfRule>
    <cfRule type="cellIs" dxfId="88" priority="50" operator="between">
      <formula>0</formula>
      <formula>0.25</formula>
    </cfRule>
    <cfRule type="cellIs" dxfId="87" priority="51" operator="between">
      <formula>0.25</formula>
      <formula>0.5</formula>
    </cfRule>
  </conditionalFormatting>
  <conditionalFormatting sqref="BX73">
    <cfRule type="containsBlanks" dxfId="86" priority="42">
      <formula>LEN(TRIM(BX73))=0</formula>
    </cfRule>
    <cfRule type="cellIs" dxfId="85" priority="43" operator="between">
      <formula>0.75</formula>
      <formula>1</formula>
    </cfRule>
    <cfRule type="cellIs" dxfId="84" priority="44" operator="between">
      <formula>0.5</formula>
      <formula>0.75</formula>
    </cfRule>
    <cfRule type="cellIs" dxfId="83" priority="45" operator="between">
      <formula>0</formula>
      <formula>0.25</formula>
    </cfRule>
    <cfRule type="cellIs" dxfId="82" priority="46" operator="between">
      <formula>0.25</formula>
      <formula>0.5</formula>
    </cfRule>
  </conditionalFormatting>
  <conditionalFormatting sqref="BX80">
    <cfRule type="containsBlanks" dxfId="81" priority="37">
      <formula>LEN(TRIM(BX80))=0</formula>
    </cfRule>
    <cfRule type="cellIs" dxfId="80" priority="38" operator="between">
      <formula>0.75</formula>
      <formula>1</formula>
    </cfRule>
    <cfRule type="cellIs" dxfId="79" priority="39" operator="between">
      <formula>0.5</formula>
      <formula>0.75</formula>
    </cfRule>
    <cfRule type="cellIs" dxfId="78" priority="40" operator="between">
      <formula>0</formula>
      <formula>0.25</formula>
    </cfRule>
    <cfRule type="cellIs" dxfId="77" priority="41" operator="between">
      <formula>0.25</formula>
      <formula>0.5</formula>
    </cfRule>
  </conditionalFormatting>
  <conditionalFormatting sqref="BX88">
    <cfRule type="containsBlanks" dxfId="76" priority="32">
      <formula>LEN(TRIM(BX88))=0</formula>
    </cfRule>
    <cfRule type="cellIs" dxfId="75" priority="33" operator="between">
      <formula>0.75</formula>
      <formula>1</formula>
    </cfRule>
    <cfRule type="cellIs" dxfId="74" priority="34" operator="between">
      <formula>0.5</formula>
      <formula>0.75</formula>
    </cfRule>
    <cfRule type="cellIs" dxfId="73" priority="35" operator="between">
      <formula>0</formula>
      <formula>0.25</formula>
    </cfRule>
    <cfRule type="cellIs" dxfId="72" priority="36" operator="between">
      <formula>0.25</formula>
      <formula>0.5</formula>
    </cfRule>
  </conditionalFormatting>
  <conditionalFormatting sqref="BX98">
    <cfRule type="containsBlanks" dxfId="71" priority="27">
      <formula>LEN(TRIM(BX98))=0</formula>
    </cfRule>
    <cfRule type="cellIs" dxfId="70" priority="28" operator="between">
      <formula>0.75</formula>
      <formula>1</formula>
    </cfRule>
    <cfRule type="cellIs" dxfId="69" priority="29" operator="between">
      <formula>0.5</formula>
      <formula>0.75</formula>
    </cfRule>
    <cfRule type="cellIs" dxfId="68" priority="30" operator="between">
      <formula>0</formula>
      <formula>0.25</formula>
    </cfRule>
    <cfRule type="cellIs" dxfId="67" priority="31" operator="between">
      <formula>0.25</formula>
      <formula>0.5</formula>
    </cfRule>
  </conditionalFormatting>
  <conditionalFormatting sqref="BX116">
    <cfRule type="containsBlanks" dxfId="66" priority="22">
      <formula>LEN(TRIM(BX116))=0</formula>
    </cfRule>
    <cfRule type="cellIs" dxfId="65" priority="23" operator="between">
      <formula>0.75</formula>
      <formula>1</formula>
    </cfRule>
    <cfRule type="cellIs" dxfId="64" priority="24" operator="between">
      <formula>0.5</formula>
      <formula>0.75</formula>
    </cfRule>
    <cfRule type="cellIs" dxfId="63" priority="25" operator="between">
      <formula>0</formula>
      <formula>0.25</formula>
    </cfRule>
    <cfRule type="cellIs" dxfId="62" priority="26" operator="between">
      <formula>0.25</formula>
      <formula>0.5</formula>
    </cfRule>
  </conditionalFormatting>
  <conditionalFormatting sqref="BX129">
    <cfRule type="containsBlanks" dxfId="61" priority="17">
      <formula>LEN(TRIM(BX129))=0</formula>
    </cfRule>
    <cfRule type="cellIs" dxfId="60" priority="18" operator="between">
      <formula>0.75</formula>
      <formula>1</formula>
    </cfRule>
    <cfRule type="cellIs" dxfId="59" priority="19" operator="between">
      <formula>0.5</formula>
      <formula>0.75</formula>
    </cfRule>
    <cfRule type="cellIs" dxfId="58" priority="20" operator="between">
      <formula>0</formula>
      <formula>0.25</formula>
    </cfRule>
    <cfRule type="cellIs" dxfId="57" priority="21" operator="between">
      <formula>0.25</formula>
      <formula>0.5</formula>
    </cfRule>
  </conditionalFormatting>
  <conditionalFormatting sqref="BX157">
    <cfRule type="containsBlanks" dxfId="56" priority="12">
      <formula>LEN(TRIM(BX157))=0</formula>
    </cfRule>
    <cfRule type="cellIs" dxfId="55" priority="13" operator="between">
      <formula>0.75</formula>
      <formula>1</formula>
    </cfRule>
    <cfRule type="cellIs" dxfId="54" priority="14" operator="between">
      <formula>0.5</formula>
      <formula>0.75</formula>
    </cfRule>
    <cfRule type="cellIs" dxfId="53" priority="15" operator="between">
      <formula>0</formula>
      <formula>0.25</formula>
    </cfRule>
    <cfRule type="cellIs" dxfId="52" priority="16" operator="between">
      <formula>0.25</formula>
      <formula>0.5</formula>
    </cfRule>
  </conditionalFormatting>
  <conditionalFormatting sqref="BX171">
    <cfRule type="containsBlanks" dxfId="51" priority="7">
      <formula>LEN(TRIM(BX171))=0</formula>
    </cfRule>
    <cfRule type="cellIs" dxfId="50" priority="8" operator="between">
      <formula>0.75</formula>
      <formula>1</formula>
    </cfRule>
    <cfRule type="cellIs" dxfId="49" priority="9" operator="between">
      <formula>0.5</formula>
      <formula>0.75</formula>
    </cfRule>
    <cfRule type="cellIs" dxfId="48" priority="10" operator="between">
      <formula>0</formula>
      <formula>0.25</formula>
    </cfRule>
    <cfRule type="cellIs" dxfId="47" priority="11" operator="between">
      <formula>0.25</formula>
      <formula>0.5</formula>
    </cfRule>
  </conditionalFormatting>
  <conditionalFormatting sqref="BX179">
    <cfRule type="containsBlanks" dxfId="46" priority="2">
      <formula>LEN(TRIM(BX179))=0</formula>
    </cfRule>
    <cfRule type="cellIs" dxfId="45" priority="3" operator="between">
      <formula>0.75</formula>
      <formula>1</formula>
    </cfRule>
    <cfRule type="cellIs" dxfId="44" priority="4" operator="between">
      <formula>0.5</formula>
      <formula>0.75</formula>
    </cfRule>
    <cfRule type="cellIs" dxfId="43" priority="5" operator="between">
      <formula>0</formula>
      <formula>0.25</formula>
    </cfRule>
    <cfRule type="cellIs" dxfId="42" priority="6" operator="between">
      <formula>0.25</formula>
      <formula>0.5</formula>
    </cfRule>
  </conditionalFormatting>
  <conditionalFormatting sqref="F10:AD196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ageMargins left="0.70866141732283472" right="0.70866141732283472" top="0.74803149606299213" bottom="0.74803149606299213" header="0.31496062992125984" footer="0.31496062992125984"/>
  <pageSetup paperSize="8" scale="90" orientation="landscape" r:id="rId1"/>
  <drawing r:id="rId2"/>
  <tableParts count="7">
    <tablePart r:id="rId3"/>
    <tablePart r:id="rId4"/>
    <tablePart r:id="rId5"/>
    <tablePart r:id="rId6"/>
    <tablePart r:id="rId7"/>
    <tablePart r:id="rId8"/>
    <tablePart r:id="rId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Eskom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Funeka Grootboom</dc:creator>
  <cp:lastModifiedBy>Funeka Grootboom</cp:lastModifiedBy>
  <cp:lastPrinted>2016-05-14T12:27:41Z</cp:lastPrinted>
  <dcterms:created xsi:type="dcterms:W3CDTF">2014-12-16T13:41:59Z</dcterms:created>
  <dcterms:modified xsi:type="dcterms:W3CDTF">2016-05-14T12:28:14Z</dcterms:modified>
</cp:coreProperties>
</file>